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95" windowWidth="7305" windowHeight="2340" activeTab="1"/>
  </bookViews>
  <sheets>
    <sheet name="Aclaraciones formulario" sheetId="1" r:id="rId1"/>
    <sheet name="Presupuesto" sheetId="2" r:id="rId2"/>
    <sheet name="definiciones" sheetId="3" state="hidden" r:id="rId3"/>
  </sheets>
  <definedNames>
    <definedName name="cargo">'definiciones'!$G$1:$G$35</definedName>
    <definedName name="color">'definiciones'!$B$2:$B$3</definedName>
    <definedName name="fondos">'definiciones'!#REF!</definedName>
    <definedName name="formato">'definiciones'!$D$2:$D$5</definedName>
    <definedName name="guion">'definiciones'!$F$2:$F$3</definedName>
    <definedName name="pais">'definiciones'!$C$2:$C$256</definedName>
    <definedName name="sino">'definiciones'!$E$2:$E$3</definedName>
    <definedName name="tipo">'definiciones'!$A$1:$A$4</definedName>
    <definedName name="unidad">'definiciones'!$H$2:$H$5</definedName>
    <definedName name="unidia">'definiciones'!$I$2:$I$5</definedName>
  </definedNames>
  <calcPr fullCalcOnLoad="1"/>
</workbook>
</file>

<file path=xl/sharedStrings.xml><?xml version="1.0" encoding="utf-8"?>
<sst xmlns="http://schemas.openxmlformats.org/spreadsheetml/2006/main" count="612" uniqueCount="422">
  <si>
    <t>I.</t>
  </si>
  <si>
    <t>Identificación</t>
  </si>
  <si>
    <t>II.</t>
  </si>
  <si>
    <t>Ficha técnica</t>
  </si>
  <si>
    <t>Folio del proyecto</t>
  </si>
  <si>
    <t>Nombre del proyecto</t>
  </si>
  <si>
    <t>Género</t>
  </si>
  <si>
    <t>Director/a</t>
  </si>
  <si>
    <t>Productor ejecutivo</t>
  </si>
  <si>
    <t>Empresa o persona coproductora</t>
  </si>
  <si>
    <t>País coproductor 1</t>
  </si>
  <si>
    <t>País coproductor 2</t>
  </si>
  <si>
    <t>País coproductor 3</t>
  </si>
  <si>
    <t>Color / Blanco y negro</t>
  </si>
  <si>
    <t>Formato de inicio</t>
  </si>
  <si>
    <t>Formato de término</t>
  </si>
  <si>
    <t>Guión</t>
  </si>
  <si>
    <t>Opera prima si / no</t>
  </si>
  <si>
    <t>Duración final (minutos)</t>
  </si>
  <si>
    <t>Empresa montaje de sonido</t>
  </si>
  <si>
    <t>Empresa montaje de imagen</t>
  </si>
  <si>
    <t>VIII.</t>
  </si>
  <si>
    <t>Resumen del presupuesto y gantt de etapas financiables</t>
  </si>
  <si>
    <t>Desarrollo</t>
  </si>
  <si>
    <t>Pre-producción</t>
  </si>
  <si>
    <t>Producción (Rodaje)</t>
  </si>
  <si>
    <t>Post-producción</t>
  </si>
  <si>
    <t>Promoción y distribución</t>
  </si>
  <si>
    <t>Total</t>
  </si>
  <si>
    <t>Financiable CNCA</t>
  </si>
  <si>
    <t>Solicitud al CNCA</t>
  </si>
  <si>
    <t>Cofinanciamiento</t>
  </si>
  <si>
    <t>Total a rendir al CNCA</t>
  </si>
  <si>
    <t>Valor $1 USD =</t>
  </si>
  <si>
    <t>Validez =</t>
  </si>
  <si>
    <t>III.</t>
  </si>
  <si>
    <t>Inicio</t>
  </si>
  <si>
    <t>Término</t>
  </si>
  <si>
    <t>Duración</t>
  </si>
  <si>
    <t>Investigación</t>
  </si>
  <si>
    <t>Guión cinematográfico</t>
  </si>
  <si>
    <t>Tráiler</t>
  </si>
  <si>
    <t>Preparación plan de negocios / pitch / tratamiento</t>
  </si>
  <si>
    <t>Otros gastos</t>
  </si>
  <si>
    <t>(Equivalente en dólares)</t>
  </si>
  <si>
    <t>IV.</t>
  </si>
  <si>
    <t>A</t>
  </si>
  <si>
    <t>Reemplace este texto por el nombre del ítem</t>
  </si>
  <si>
    <t>valor/unidad (sin impuestos) =</t>
  </si>
  <si>
    <t>impuestos por unidad =</t>
  </si>
  <si>
    <t>B</t>
  </si>
  <si>
    <t>unidad</t>
  </si>
  <si>
    <t>mes(es)</t>
  </si>
  <si>
    <t>persona(s)</t>
  </si>
  <si>
    <t>unidad(es)</t>
  </si>
  <si>
    <t>(seleccione unidad de medida)</t>
  </si>
  <si>
    <t>* Para agregar un nuevo ítem: inserte una nueva fila encima de ésta. Luego copie la fila completa del ítem anterior, péguela en la nueva fila y adapte la información de cada campo según corresponda al nuevo ítem que está ingresando.</t>
  </si>
  <si>
    <t>cargo</t>
  </si>
  <si>
    <t>Reemplace este texto por el nombre de la actividad/cargo</t>
  </si>
  <si>
    <t>Total recursos invertidos en la etapa</t>
  </si>
  <si>
    <t>tipo</t>
  </si>
  <si>
    <t>Ficción</t>
  </si>
  <si>
    <t>Documental</t>
  </si>
  <si>
    <t>Animación</t>
  </si>
  <si>
    <t>color</t>
  </si>
  <si>
    <t>(Color)</t>
  </si>
  <si>
    <t>(Blanco y negro)</t>
  </si>
  <si>
    <t>Argentina</t>
  </si>
  <si>
    <t>Brasil</t>
  </si>
  <si>
    <t>Canadá</t>
  </si>
  <si>
    <t>Francia</t>
  </si>
  <si>
    <t>Venezuela</t>
  </si>
  <si>
    <t>------------------</t>
  </si>
  <si>
    <t>Afganistán</t>
  </si>
  <si>
    <t>formato</t>
  </si>
  <si>
    <t>8 mm</t>
  </si>
  <si>
    <t>16 mm</t>
  </si>
  <si>
    <t>35 mm</t>
  </si>
  <si>
    <t>Digital</t>
  </si>
  <si>
    <t>sino</t>
  </si>
  <si>
    <t>guion</t>
  </si>
  <si>
    <t>Original</t>
  </si>
  <si>
    <t>Adaptación</t>
  </si>
  <si>
    <t>Si</t>
  </si>
  <si>
    <t>No</t>
  </si>
  <si>
    <t>C</t>
  </si>
  <si>
    <t>D</t>
  </si>
  <si>
    <t>día(s)</t>
  </si>
  <si>
    <t>pais</t>
  </si>
  <si>
    <t>E</t>
  </si>
  <si>
    <t>Equipo técnico depto de fotografía</t>
  </si>
  <si>
    <t>Equipo técnico depto de arte</t>
  </si>
  <si>
    <t>Equipo técnico depto de sonido</t>
  </si>
  <si>
    <t>Alimentación</t>
  </si>
  <si>
    <t>Transportes, movilización y viajes</t>
  </si>
  <si>
    <t>Comunicación</t>
  </si>
  <si>
    <t>Arriendo de equipos</t>
  </si>
  <si>
    <t>Post-producción de imagen</t>
  </si>
  <si>
    <t>Post-producción de sonido</t>
  </si>
  <si>
    <t>Obtención de copia cero (Master)</t>
  </si>
  <si>
    <t>Realización afiches/postales</t>
  </si>
  <si>
    <t>Desarrollo gráfica</t>
  </si>
  <si>
    <t>Desarrollo carpeta de prensa</t>
  </si>
  <si>
    <t>Realización copias en DVD</t>
  </si>
  <si>
    <t>V.</t>
  </si>
  <si>
    <t>VI.</t>
  </si>
  <si>
    <t>Akrotiri </t>
  </si>
  <si>
    <t>Albania </t>
  </si>
  <si>
    <t>Alemania </t>
  </si>
  <si>
    <t>Andorra </t>
  </si>
  <si>
    <t>Angola </t>
  </si>
  <si>
    <t>Anguila </t>
  </si>
  <si>
    <t>Antártida </t>
  </si>
  <si>
    <t>Antigua y Barbuda </t>
  </si>
  <si>
    <t>Antillas Neerlandesas </t>
  </si>
  <si>
    <t>Arabia Saudí </t>
  </si>
  <si>
    <t>Argelia </t>
  </si>
  <si>
    <t>Argentina </t>
  </si>
  <si>
    <t>Armenia </t>
  </si>
  <si>
    <t>Aruba </t>
  </si>
  <si>
    <t>Ashmore and Cartier Islands </t>
  </si>
  <si>
    <t>Australia </t>
  </si>
  <si>
    <t>Austria </t>
  </si>
  <si>
    <t>Azerbaiyán </t>
  </si>
  <si>
    <t>Bahamas </t>
  </si>
  <si>
    <t>Bahráin </t>
  </si>
  <si>
    <t>Bangladesh </t>
  </si>
  <si>
    <t>Barbados </t>
  </si>
  <si>
    <t>Bélgica </t>
  </si>
  <si>
    <t>Belice </t>
  </si>
  <si>
    <t>Benín </t>
  </si>
  <si>
    <t>Bermudas </t>
  </si>
  <si>
    <t>Bielorrusia </t>
  </si>
  <si>
    <t>Birmania Myanmar </t>
  </si>
  <si>
    <t>Bolivia </t>
  </si>
  <si>
    <t>Bosnia y Hercegovina </t>
  </si>
  <si>
    <t>Botsuana </t>
  </si>
  <si>
    <t>Brasil </t>
  </si>
  <si>
    <t>Brunéi </t>
  </si>
  <si>
    <t>Bulgaria </t>
  </si>
  <si>
    <t>Burkina Faso </t>
  </si>
  <si>
    <t>Burundi </t>
  </si>
  <si>
    <t>Bután </t>
  </si>
  <si>
    <t>Cabo Verde </t>
  </si>
  <si>
    <t>Camboya </t>
  </si>
  <si>
    <t>Camerún </t>
  </si>
  <si>
    <t>Canadá </t>
  </si>
  <si>
    <t>Chad </t>
  </si>
  <si>
    <t>Chile </t>
  </si>
  <si>
    <t>China </t>
  </si>
  <si>
    <t>Chipre </t>
  </si>
  <si>
    <t>Clipperton Island </t>
  </si>
  <si>
    <t>Colombia </t>
  </si>
  <si>
    <t>Comoras </t>
  </si>
  <si>
    <t>Congo </t>
  </si>
  <si>
    <t>Coral Sea Islands </t>
  </si>
  <si>
    <t>Corea del Norte </t>
  </si>
  <si>
    <t>Corea del Sur </t>
  </si>
  <si>
    <t>Costa de Marfil </t>
  </si>
  <si>
    <t>Costa Rica </t>
  </si>
  <si>
    <t>Croacia </t>
  </si>
  <si>
    <t>Cuba </t>
  </si>
  <si>
    <t>Dhekelia </t>
  </si>
  <si>
    <t>Dinamarca </t>
  </si>
  <si>
    <t>Dominica </t>
  </si>
  <si>
    <t>Ecuador </t>
  </si>
  <si>
    <t>Egipto </t>
  </si>
  <si>
    <t>El Salvador </t>
  </si>
  <si>
    <t>El Vaticano </t>
  </si>
  <si>
    <t>Emiratos Árabes Unidos </t>
  </si>
  <si>
    <t>Eritrea </t>
  </si>
  <si>
    <t>Eslovaquia </t>
  </si>
  <si>
    <t>Eslovenia </t>
  </si>
  <si>
    <t>España </t>
  </si>
  <si>
    <t>Estados Unidos </t>
  </si>
  <si>
    <t>Estonia </t>
  </si>
  <si>
    <t>Etiopía </t>
  </si>
  <si>
    <t>Filipinas </t>
  </si>
  <si>
    <t>Finlandia </t>
  </si>
  <si>
    <t>Fiyi </t>
  </si>
  <si>
    <t>Francia </t>
  </si>
  <si>
    <t>Gabón </t>
  </si>
  <si>
    <t>Gambia </t>
  </si>
  <si>
    <t>Gaza Strip </t>
  </si>
  <si>
    <t>Georgia </t>
  </si>
  <si>
    <t>Ghana </t>
  </si>
  <si>
    <t>Gibraltar </t>
  </si>
  <si>
    <t>Granada </t>
  </si>
  <si>
    <t>Grecia </t>
  </si>
  <si>
    <t>Groenlandia </t>
  </si>
  <si>
    <t>Guam </t>
  </si>
  <si>
    <t>Guatemala </t>
  </si>
  <si>
    <t>Guernsey </t>
  </si>
  <si>
    <t>Guinea </t>
  </si>
  <si>
    <t>Guinea Ecuatorial </t>
  </si>
  <si>
    <t>Guinea-Bissau </t>
  </si>
  <si>
    <t>Guyana </t>
  </si>
  <si>
    <t>Haití </t>
  </si>
  <si>
    <t>Honduras </t>
  </si>
  <si>
    <t>Hong Kong </t>
  </si>
  <si>
    <t>Hungría </t>
  </si>
  <si>
    <t>India </t>
  </si>
  <si>
    <t>Indonesia </t>
  </si>
  <si>
    <t>Irán </t>
  </si>
  <si>
    <t>Iraq </t>
  </si>
  <si>
    <t>Irlanda </t>
  </si>
  <si>
    <t>Isla Bouvet </t>
  </si>
  <si>
    <t>Isla Christmas </t>
  </si>
  <si>
    <t>Isla Norfolk </t>
  </si>
  <si>
    <t>Islandia </t>
  </si>
  <si>
    <t>Islas Caimán </t>
  </si>
  <si>
    <t>Islas Cocos </t>
  </si>
  <si>
    <t>Islas Cook </t>
  </si>
  <si>
    <t>Islas Feroe </t>
  </si>
  <si>
    <t>Islas Georgia del Sur y Sandwich del Sur </t>
  </si>
  <si>
    <t>Islas Heard y McDonald </t>
  </si>
  <si>
    <t>Islas Malvinas </t>
  </si>
  <si>
    <t>Islas Marianas del Norte </t>
  </si>
  <si>
    <t>IslasMarshall </t>
  </si>
  <si>
    <t>Islas Pitcairn </t>
  </si>
  <si>
    <t>Islas Salomón </t>
  </si>
  <si>
    <t>Islas Turcas y Caicos </t>
  </si>
  <si>
    <t>Islas Vírgenes Americanas </t>
  </si>
  <si>
    <t>Islas Vírgenes Británicas </t>
  </si>
  <si>
    <t>Israel </t>
  </si>
  <si>
    <t>Jamaica </t>
  </si>
  <si>
    <t>Jan Mayen </t>
  </si>
  <si>
    <t>Japón </t>
  </si>
  <si>
    <t>Jersey </t>
  </si>
  <si>
    <t>Jordania </t>
  </si>
  <si>
    <t>Kazajistán </t>
  </si>
  <si>
    <t>Kenia </t>
  </si>
  <si>
    <t>Kirguizistán </t>
  </si>
  <si>
    <t>Kiribati </t>
  </si>
  <si>
    <t>Kuwait </t>
  </si>
  <si>
    <t>Laos </t>
  </si>
  <si>
    <t>Lesoto </t>
  </si>
  <si>
    <t>Letonia </t>
  </si>
  <si>
    <t>Líbano </t>
  </si>
  <si>
    <t>Liberia </t>
  </si>
  <si>
    <t>Libia </t>
  </si>
  <si>
    <t>Liechtenstein </t>
  </si>
  <si>
    <t>Lituania </t>
  </si>
  <si>
    <t>Luxemburgo </t>
  </si>
  <si>
    <t>Macao </t>
  </si>
  <si>
    <t>Macedonia </t>
  </si>
  <si>
    <t>Madagascar </t>
  </si>
  <si>
    <t>Malasia </t>
  </si>
  <si>
    <t>Malaui </t>
  </si>
  <si>
    <t>Maldivas </t>
  </si>
  <si>
    <t>Malí </t>
  </si>
  <si>
    <t>Malta </t>
  </si>
  <si>
    <t>Man, Isle of </t>
  </si>
  <si>
    <t>Marruecos </t>
  </si>
  <si>
    <t>Mauricio </t>
  </si>
  <si>
    <t>Mauritania </t>
  </si>
  <si>
    <t>Mayotte </t>
  </si>
  <si>
    <t>México </t>
  </si>
  <si>
    <t>Micronesia </t>
  </si>
  <si>
    <t>Moldavia </t>
  </si>
  <si>
    <t>Mónaco </t>
  </si>
  <si>
    <t>Mongolia </t>
  </si>
  <si>
    <t>Montserrat </t>
  </si>
  <si>
    <t>Mozambique </t>
  </si>
  <si>
    <t>Namibia </t>
  </si>
  <si>
    <t>Nauru </t>
  </si>
  <si>
    <t>Navassa Island </t>
  </si>
  <si>
    <t>Nepal </t>
  </si>
  <si>
    <t>Nicaragua </t>
  </si>
  <si>
    <t>Níger </t>
  </si>
  <si>
    <t>Nigeria </t>
  </si>
  <si>
    <t>Niue </t>
  </si>
  <si>
    <t>Noruega </t>
  </si>
  <si>
    <t>Nueva Caledonia </t>
  </si>
  <si>
    <t>Nueva Zelanda </t>
  </si>
  <si>
    <t>Omán </t>
  </si>
  <si>
    <t>Países Bajos </t>
  </si>
  <si>
    <t>Pakistán </t>
  </si>
  <si>
    <t>Palaos </t>
  </si>
  <si>
    <t>Panamá </t>
  </si>
  <si>
    <t>Papúa-Nueva Guinea </t>
  </si>
  <si>
    <t>Paracel Islands </t>
  </si>
  <si>
    <t>Paraguay </t>
  </si>
  <si>
    <t>Perú </t>
  </si>
  <si>
    <t>Polinesia Francesa </t>
  </si>
  <si>
    <t>Polonia </t>
  </si>
  <si>
    <t>Portugal </t>
  </si>
  <si>
    <t>Puerto Rico </t>
  </si>
  <si>
    <t>Qatar </t>
  </si>
  <si>
    <t>Reino Unido </t>
  </si>
  <si>
    <t>República Centroafricana </t>
  </si>
  <si>
    <t>República Checa </t>
  </si>
  <si>
    <t>República Democrática del Congo </t>
  </si>
  <si>
    <t>República Dominicana </t>
  </si>
  <si>
    <t>Ruanda </t>
  </si>
  <si>
    <t>Rumania </t>
  </si>
  <si>
    <t>Rusia </t>
  </si>
  <si>
    <t>Sáhara Occidental </t>
  </si>
  <si>
    <t>Samoa </t>
  </si>
  <si>
    <t>Samoa Americana </t>
  </si>
  <si>
    <t>San Cristóbal y Nieves </t>
  </si>
  <si>
    <t>San Marino </t>
  </si>
  <si>
    <t>San Pedro y Miquelón </t>
  </si>
  <si>
    <t>San Vicente y las Granadinas </t>
  </si>
  <si>
    <t>Santa Helena </t>
  </si>
  <si>
    <t>Santa Lucía </t>
  </si>
  <si>
    <t>Santo Tomé y Príncipe </t>
  </si>
  <si>
    <t>Senegal </t>
  </si>
  <si>
    <t>Seychelles </t>
  </si>
  <si>
    <t>Sierra Leona </t>
  </si>
  <si>
    <t>Singapur </t>
  </si>
  <si>
    <t>Siria </t>
  </si>
  <si>
    <t>Somalia </t>
  </si>
  <si>
    <t>Spratly Islands </t>
  </si>
  <si>
    <t>Sri Lanka </t>
  </si>
  <si>
    <t>Suazilandia </t>
  </si>
  <si>
    <t>Sudáfrica </t>
  </si>
  <si>
    <t>Sudán </t>
  </si>
  <si>
    <t>Suecia </t>
  </si>
  <si>
    <t>Suiza </t>
  </si>
  <si>
    <t>Surinam </t>
  </si>
  <si>
    <t>Svalbard y Jan Mayen </t>
  </si>
  <si>
    <t>Tailandia </t>
  </si>
  <si>
    <t>Taiwán </t>
  </si>
  <si>
    <t>Tanzania </t>
  </si>
  <si>
    <t>Tayikistán </t>
  </si>
  <si>
    <t>TerritorioBritánicodel Océano Indico </t>
  </si>
  <si>
    <t>Territorios Australes Franceses </t>
  </si>
  <si>
    <t>Timor Oriental </t>
  </si>
  <si>
    <t>Togo </t>
  </si>
  <si>
    <t>Tokelau </t>
  </si>
  <si>
    <t>Tonga </t>
  </si>
  <si>
    <t>Trinidad y Tobago </t>
  </si>
  <si>
    <t>Túnez </t>
  </si>
  <si>
    <t>Turkmenistán </t>
  </si>
  <si>
    <t>Turquía </t>
  </si>
  <si>
    <t>Tuvalu </t>
  </si>
  <si>
    <t>Ucrania </t>
  </si>
  <si>
    <t>Uganda </t>
  </si>
  <si>
    <t>Unión Europea </t>
  </si>
  <si>
    <t>Uruguay </t>
  </si>
  <si>
    <t>Uzbekistán </t>
  </si>
  <si>
    <t>Vanuatu </t>
  </si>
  <si>
    <t>Venezuela </t>
  </si>
  <si>
    <t>Vietnam </t>
  </si>
  <si>
    <t>Wake Island </t>
  </si>
  <si>
    <t>Wallis y Futuna </t>
  </si>
  <si>
    <t>West Bank </t>
  </si>
  <si>
    <t>Yemen </t>
  </si>
  <si>
    <t>Yibuti </t>
  </si>
  <si>
    <t>Zambia </t>
  </si>
  <si>
    <t>Zimbabue </t>
  </si>
  <si>
    <t xml:space="preserve">*Recuerda que en la plataforma de postulación </t>
  </si>
  <si>
    <t xml:space="preserve">la asignación del responsable (cuando es persona natural) </t>
  </si>
  <si>
    <t xml:space="preserve">no puede incluirse entre los honorarios. </t>
  </si>
  <si>
    <t xml:space="preserve">Por eso, también en el presupuesto detallado </t>
  </si>
  <si>
    <t>debe ser contabilizada entre los "Gastos de Operación".</t>
  </si>
  <si>
    <t>Algunos cargos sugeridos:</t>
  </si>
  <si>
    <t>Productor general</t>
  </si>
  <si>
    <t>Equipo de Producción</t>
  </si>
  <si>
    <t>Director</t>
  </si>
  <si>
    <t>Guionista</t>
  </si>
  <si>
    <t>Equipo de dirección</t>
  </si>
  <si>
    <t>Director de Fotografía</t>
  </si>
  <si>
    <t>Equipo de Fotografía</t>
  </si>
  <si>
    <t>Director de Arte</t>
  </si>
  <si>
    <t>Equipo de arte</t>
  </si>
  <si>
    <t>Director de sonido</t>
  </si>
  <si>
    <t>Equipo de sonido</t>
  </si>
  <si>
    <t>Montajista/editor</t>
  </si>
  <si>
    <t>Equipo de Montaje</t>
  </si>
  <si>
    <t>Actor/actriz principal</t>
  </si>
  <si>
    <t>Equipo artístico</t>
  </si>
  <si>
    <t>Otro (reemplazar texto)</t>
  </si>
  <si>
    <t>Estreno comercial</t>
  </si>
  <si>
    <t>Promoción y marketing</t>
  </si>
  <si>
    <t>Copias y delivery</t>
  </si>
  <si>
    <t>Distribución</t>
  </si>
  <si>
    <t>* El postulante puede incluir aclaraciones o comentarios que considere necesarias o útiles para el comité de especialistas que evalua el proyecto.</t>
  </si>
  <si>
    <t>Observaciones</t>
  </si>
  <si>
    <t xml:space="preserve">3. Para agregar un nuevo ítem inserte una nueva fila bajo el último ítem al final de la categoría, copie la fila del ítem anterior y complete la información correspondiente al nuevo ítem. </t>
  </si>
  <si>
    <t>etapas</t>
  </si>
  <si>
    <t>inicio</t>
  </si>
  <si>
    <t>duración</t>
  </si>
  <si>
    <t>fin</t>
  </si>
  <si>
    <t xml:space="preserve">4. Esta planilla contiene formulas no protegidas, cualquier modificación a las mismas podría afectar el resultado final. Su correcto uso es responsabilidad del postulante. </t>
  </si>
  <si>
    <t xml:space="preserve">Rellenado y aclaraciones del formulario de presupuesto detallado </t>
  </si>
  <si>
    <t>En el punto VIII, Resumen del presupuesto y gantt de etapas financiables, es donde el postulante debe especificar el monto solicitado al CNCA y su correspondiente cofinanciamiento comprometido. Esa información debe coincidir con la que tienes que ingresada en el FUP (fomulario único de postulación).</t>
  </si>
  <si>
    <t>En la pestaña de "Presupuesto" a la derecha de la planilla hay un ítem "Observaciones". En esta sección el postulante puede ingresar algún comentario breve referente a los gastos ingresados. Por ejemplo: Especificar cantidad de jornadas, personas, requerimientos específicos de cada proyecto, comentarios, etc.</t>
  </si>
  <si>
    <t xml:space="preserve">5. El postulante deberá completar sólo las casillas enmarcadas, que se encuentran señaladas con un número en la columna A de la fila correspondiente, así como reemplazar los textos marcados con rojo. </t>
  </si>
  <si>
    <t>Italia</t>
  </si>
  <si>
    <t>¿Meses o días?</t>
  </si>
  <si>
    <t>2. El presupuesto se resume en el punto VIII. en el cual se debe señalar el monto que solicita al CNCA, de las etapas financiables por la línea de concurso.</t>
  </si>
  <si>
    <t>El postulante es responsable de la información ingresada en el Formulario de presupuesto que presenta. Dicha información debe estar claramente expresada y visible, además debe ser coherente con las características específicas del proyecto y con la Línea a la que postula.</t>
  </si>
  <si>
    <r>
      <t xml:space="preserve">Es importante que el responsable del proyecto incluya los impuestos y leyes laborales asociadas a la contratación del equipo de trabajo. </t>
    </r>
    <r>
      <rPr>
        <i/>
        <sz val="11"/>
        <color indexed="8"/>
        <rFont val="Calibri"/>
        <family val="2"/>
      </rPr>
      <t>Todas las personas que trabajen bajo vínculo de subordinación y dependencia deben tener Contrato de Trabajo, que en el caso audiovisual a Plazo Fijo debe ser bajo la Ley 19.889 de Trabajadores de Arte y Espectáculos (vigente desde 2003) y considerar el Impuesto Artículo 145-L de Ley 20.219. Los Contratos Indefinidos están regidos solamente por el Código del Trabajo, no aplicando la Ley 19.889 de Trabajadores de Arte y Espectáculos.Sólo las personas que NO trabajen bajo vínculo de subordinación y dependencia pueden trabajar a Honorarios, es decir, sin Contrato de Trabajo. Las remuneraciones de estos trabajadores deberán contemplar sólo la Retención del Impuesto a la Renta, equivalente al 10% del Total Bruto.</t>
    </r>
  </si>
  <si>
    <t>Insumos de oficina</t>
  </si>
  <si>
    <t>Gastos de conexión y comunicaciones</t>
  </si>
  <si>
    <t xml:space="preserve">Productor general  </t>
  </si>
  <si>
    <t>Director de fotografía</t>
  </si>
  <si>
    <t>Productor</t>
  </si>
  <si>
    <t>Director de arte</t>
  </si>
  <si>
    <t>Montajista</t>
  </si>
  <si>
    <t>Otros</t>
  </si>
  <si>
    <t>Imprevistos (máx 7% del total solicitado)</t>
  </si>
  <si>
    <t>Es obligación del postulante dar cumplimiento a las instrucciones de este documento, quedará en incumplimiento el uso de documentos distintos, modificación y manipulación no autorizada de éste.</t>
  </si>
  <si>
    <t>1. Rellene la ficha a continuación con la información del presupuesto de las distintas etapas del proyecto. Es requisito por bases de concurso rellenar todas las etapas del formulario, incluidas las etapas para las que el postulante no solicite financiamiento. Esto también aplica a los proyectos que postulen a postproducción.</t>
  </si>
  <si>
    <t>Instrucciones generales</t>
  </si>
  <si>
    <t>Modo de uso</t>
  </si>
  <si>
    <t xml:space="preserve">3. En la columna F, el postulante deberá ingresar el costo del servicio en su valor líquido, o sea sin incluir los impuestos asociados a ese servicio. </t>
  </si>
  <si>
    <t>7. Este concurso sólo financia la "Etapa de pre-producción", "Etapa de producción (rodaje)", "Etapa de postproducción".</t>
  </si>
  <si>
    <t>Transporte</t>
  </si>
  <si>
    <t>4. En la columna H o I, según corresponda, el postulante deberá ingresar el impuesto asociado al gasto que quiere realizar.</t>
  </si>
  <si>
    <t>5. En la columna J, se calculará el valor total asociado al gasto a realizar. Dicha columna suma el costo ingresado en la columna F, teniendo en consideración la unidad de medida ingresada en la columna C, más los impuestos ingresados en la columna H o I, según corresponda.</t>
  </si>
  <si>
    <t>6. En la columna L, el postulante podrá agregar algún tipo de observación o comentario que quiera realizar en relación a los gastos ingresados.</t>
  </si>
  <si>
    <t>1. En la columna B, el postulante deberá ingresar el nombre de los gastos a realizar. La planilla tiene algunos gastos propuestos, pero si no tienen relación con su proyecto, estos pueden ser modificados. Además el postulante deberá agregar los gastos que sean específicos al proyecto a desarrollar.</t>
  </si>
  <si>
    <t xml:space="preserve"> 2. En la columna C y D, el postulante deberá ingresar la unidad de medición a utilizar en relación a cada gasto en específico. Por ejemplo, Si está a la vinculación de equipo, hay que especificar si es por mes o días, En la columna C se pone la cantidad de días o meses y en la columna D se especifica qué tipo de medición se está utilizando. En el caso de la "unidad" es cuando se tiene un costo único total por un servicio en específico.</t>
  </si>
  <si>
    <t>9. Todas las personas que trabajen bajo vínculo de subordinación y dependencia deben tener Contrato de Trabajo. Será requisito de admisibilidad dar cumplimiento a esta medida. Los postulantes podrán consultar el boletín SINTECI para mayor información. Se entenderá que en la "Etapa de producción (rodaje)", todo el equipo técnico y artístico estará sometido a subordinación, por lo que la contratación en esta etapa será de carácter obligatorio.</t>
  </si>
  <si>
    <t>8. En caso de contemplar cofinanciamiento solo podrá ser en etapas financiables por este concurso. Todo cofinanciamiento declarado tendrá que ser rendido.</t>
  </si>
  <si>
    <t xml:space="preserve">    </t>
  </si>
  <si>
    <r>
      <t xml:space="preserve">En el Formulario de presupuesto debes ingresar el costo total de tu proyecto, </t>
    </r>
    <r>
      <rPr>
        <i/>
        <sz val="11"/>
        <color indexed="8"/>
        <rFont val="Calibri"/>
        <family val="2"/>
      </rPr>
      <t>incluyendo las etapas que no son financiadas</t>
    </r>
    <r>
      <rPr>
        <sz val="11"/>
        <color indexed="8"/>
        <rFont val="Calibri"/>
        <family val="2"/>
      </rPr>
      <t xml:space="preserve"> por el Fondo de Fomento Audiovisual. </t>
    </r>
  </si>
  <si>
    <t xml:space="preserve">FORMULARIO DE PRESUPUESTO DETALLADO </t>
  </si>
  <si>
    <t>6. El "costo líquido" por día o mes (columna E) asociado a la contratación de equipo de trabajo corresponde al sueldo líquido que recibirá el empleado.</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</si>
</sst>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340A]dddd\,\ dd&quot; de &quot;mmmm&quot; de &quot;yyyy"/>
    <numFmt numFmtId="165" formatCode="[$-340A]d&quot; de &quot;mmmm&quot; de &quot;yyyy;@"/>
    <numFmt numFmtId="166" formatCode="#,###\ &quot;día(s)&quot;"/>
    <numFmt numFmtId="167" formatCode="#,###\ &quot;mes(es)&quot;"/>
    <numFmt numFmtId="168" formatCode="#,###\ &quot;mes(es)&quot;;\ ;&quot;0 meses&quot;"/>
    <numFmt numFmtId="169" formatCode="&quot;$&quot;\ #,##0.0;[Red]\-&quot;$&quot;\ #,##0.0"/>
    <numFmt numFmtId="170" formatCode="[$USD]\ #,##0.0"/>
    <numFmt numFmtId="171" formatCode="#,##0_ ;[Red]\-#,##0\ "/>
    <numFmt numFmtId="172" formatCode="h:mm:ss;@"/>
    <numFmt numFmtId="173" formatCode="hh:mm:ss;@"/>
    <numFmt numFmtId="174" formatCode="#,##0\ &quot;minutos&quot;"/>
    <numFmt numFmtId="175" formatCode="[$-C0A]mmm\-yy;@"/>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0.0%"/>
  </numFmts>
  <fonts count="54">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sz val="11"/>
      <color indexed="8"/>
      <name val="Calibri"/>
      <family val="2"/>
    </font>
    <font>
      <i/>
      <sz val="11"/>
      <color indexed="8"/>
      <name val="Calibri"/>
      <family val="2"/>
    </font>
    <font>
      <sz val="9"/>
      <name val="Arial"/>
      <family val="2"/>
    </font>
    <font>
      <b/>
      <sz val="9"/>
      <name val="Arial"/>
      <family val="2"/>
    </font>
    <font>
      <i/>
      <sz val="9"/>
      <color indexed="55"/>
      <name val="Arial"/>
      <family val="2"/>
    </font>
    <font>
      <i/>
      <sz val="9"/>
      <name val="Arial"/>
      <family val="2"/>
    </font>
    <font>
      <sz val="9"/>
      <color indexed="55"/>
      <name val="Arial"/>
      <family val="2"/>
    </font>
    <font>
      <b/>
      <sz val="11"/>
      <name val="Arial"/>
      <family val="2"/>
    </font>
    <font>
      <b/>
      <sz val="12"/>
      <name val="Arial"/>
      <family val="2"/>
    </font>
    <font>
      <sz val="12"/>
      <name val="Arial"/>
      <family val="2"/>
    </font>
    <font>
      <sz val="14"/>
      <name val="Arial"/>
      <family val="2"/>
    </font>
    <font>
      <b/>
      <sz val="14"/>
      <name val="Arial"/>
      <family val="2"/>
    </font>
    <font>
      <b/>
      <strike/>
      <sz val="10"/>
      <color indexed="55"/>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sz val="9"/>
      <color indexed="23"/>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i/>
      <sz val="9"/>
      <color theme="0" tint="-0.4999699890613556"/>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indexed="24"/>
        <bgColor indexed="64"/>
      </patternFill>
    </fill>
    <fill>
      <patternFill patternType="solid">
        <fgColor indexed="22"/>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thin"/>
      <right style="thin"/>
      <top style="thin"/>
      <bottom style="thin"/>
    </border>
    <border>
      <left style="thin">
        <color theme="9" tint="0.7999799847602844"/>
      </left>
      <right style="thin">
        <color theme="9" tint="0.7999799847602844"/>
      </right>
      <top style="thin">
        <color theme="9" tint="0.7999799847602844"/>
      </top>
      <bottom style="thin">
        <color theme="9" tint="0.7999799847602844"/>
      </bottom>
    </border>
    <border>
      <left style="thin">
        <color theme="9" tint="0.7999799847602844"/>
      </left>
      <right>
        <color indexed="63"/>
      </right>
      <top style="thin">
        <color theme="9" tint="0.7999799847602844"/>
      </top>
      <bottom style="thin">
        <color theme="9" tint="0.799979984760284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top style="thin"/>
      <bottom style="thin"/>
    </border>
    <border>
      <left/>
      <right style="thin"/>
      <top style="thin"/>
      <bottom style="thin"/>
    </border>
    <border>
      <left>
        <color indexed="63"/>
      </left>
      <right>
        <color indexed="63"/>
      </right>
      <top style="thin"/>
      <bottom style="double"/>
    </border>
    <border>
      <left>
        <color indexed="63"/>
      </left>
      <right>
        <color indexed="63"/>
      </right>
      <top>
        <color indexed="63"/>
      </top>
      <bottom style="double"/>
    </border>
    <border>
      <left style="thin">
        <color theme="7" tint="-0.4999699890613556"/>
      </left>
      <right style="thin">
        <color theme="7" tint="-0.4999699890613556"/>
      </right>
      <top style="thin">
        <color theme="7" tint="-0.4999699890613556"/>
      </top>
      <bottom style="thin">
        <color theme="7" tint="-0.4999699890613556"/>
      </bottom>
    </border>
    <border>
      <left style="thin"/>
      <right>
        <color indexed="63"/>
      </right>
      <top>
        <color indexed="63"/>
      </top>
      <bottom>
        <color indexed="63"/>
      </bottom>
    </border>
    <border>
      <left>
        <color indexed="63"/>
      </left>
      <right style="thin"/>
      <top>
        <color indexed="63"/>
      </top>
      <bottom>
        <color indexed="63"/>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5"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3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36" fillId="0" borderId="0">
      <alignment/>
      <protection/>
    </xf>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124">
    <xf numFmtId="0" fontId="0" fillId="0" borderId="0" xfId="0" applyAlignment="1">
      <alignment vertical="top"/>
    </xf>
    <xf numFmtId="15" fontId="0" fillId="0" borderId="0" xfId="0" applyNumberFormat="1" applyAlignment="1">
      <alignment vertical="top"/>
    </xf>
    <xf numFmtId="0" fontId="0" fillId="0" borderId="0" xfId="0" applyAlignment="1" quotePrefix="1">
      <alignment vertical="top"/>
    </xf>
    <xf numFmtId="0" fontId="0" fillId="0" borderId="0" xfId="0" applyAlignment="1">
      <alignment/>
    </xf>
    <xf numFmtId="3" fontId="0" fillId="0" borderId="0" xfId="0" applyNumberFormat="1" applyAlignment="1">
      <alignment vertical="top"/>
    </xf>
    <xf numFmtId="0" fontId="36" fillId="33" borderId="10" xfId="0" applyFont="1" applyFill="1" applyBorder="1" applyAlignment="1" applyProtection="1">
      <alignment horizontal="center" vertical="center"/>
      <protection/>
    </xf>
    <xf numFmtId="0" fontId="36" fillId="33" borderId="11" xfId="0" applyFont="1" applyFill="1" applyBorder="1" applyAlignment="1" applyProtection="1">
      <alignment horizontal="left" vertical="center" wrapText="1"/>
      <protection/>
    </xf>
    <xf numFmtId="0" fontId="36" fillId="33" borderId="11" xfId="0" applyFont="1" applyFill="1" applyBorder="1" applyAlignment="1" applyProtection="1">
      <alignment horizontal="left" vertical="top" wrapText="1"/>
      <protection/>
    </xf>
    <xf numFmtId="0" fontId="36" fillId="0" borderId="11" xfId="0" applyFont="1" applyFill="1" applyBorder="1" applyAlignment="1" applyProtection="1">
      <alignment horizontal="left" vertical="top" wrapText="1"/>
      <protection/>
    </xf>
    <xf numFmtId="0" fontId="7" fillId="34" borderId="0" xfId="0" applyFont="1" applyFill="1" applyAlignment="1">
      <alignment horizontal="left"/>
    </xf>
    <xf numFmtId="0" fontId="7" fillId="34" borderId="0" xfId="0" applyFont="1" applyFill="1" applyAlignment="1">
      <alignment vertical="top"/>
    </xf>
    <xf numFmtId="0" fontId="8" fillId="34" borderId="0" xfId="0" applyFont="1" applyFill="1" applyAlignment="1">
      <alignment horizontal="left"/>
    </xf>
    <xf numFmtId="0" fontId="8" fillId="34" borderId="0" xfId="0" applyFont="1" applyFill="1" applyAlignment="1">
      <alignment vertical="top"/>
    </xf>
    <xf numFmtId="0" fontId="7" fillId="7" borderId="0" xfId="0" applyFont="1" applyFill="1" applyAlignment="1">
      <alignment vertical="top"/>
    </xf>
    <xf numFmtId="0" fontId="7" fillId="34" borderId="0" xfId="0" applyFont="1" applyFill="1" applyAlignment="1">
      <alignment horizontal="right"/>
    </xf>
    <xf numFmtId="0" fontId="7" fillId="34" borderId="0" xfId="0" applyFont="1" applyFill="1" applyBorder="1" applyAlignment="1">
      <alignment vertical="top"/>
    </xf>
    <xf numFmtId="6" fontId="7" fillId="34" borderId="0" xfId="0" applyNumberFormat="1" applyFont="1" applyFill="1" applyBorder="1" applyAlignment="1">
      <alignment vertical="top"/>
    </xf>
    <xf numFmtId="0" fontId="9" fillId="34" borderId="0" xfId="0" applyFont="1" applyFill="1" applyAlignment="1">
      <alignment vertical="top"/>
    </xf>
    <xf numFmtId="6" fontId="7" fillId="34" borderId="12" xfId="0" applyNumberFormat="1" applyFont="1" applyFill="1" applyBorder="1" applyAlignment="1">
      <alignment vertical="top"/>
    </xf>
    <xf numFmtId="0" fontId="7" fillId="0" borderId="13" xfId="0" applyFont="1" applyBorder="1" applyAlignment="1">
      <alignment vertical="top"/>
    </xf>
    <xf numFmtId="6" fontId="7" fillId="34" borderId="0" xfId="0" applyNumberFormat="1" applyFont="1" applyFill="1" applyAlignment="1">
      <alignment vertical="top"/>
    </xf>
    <xf numFmtId="15" fontId="7" fillId="34" borderId="0" xfId="0" applyNumberFormat="1" applyFont="1" applyFill="1" applyAlignment="1">
      <alignment vertical="top"/>
    </xf>
    <xf numFmtId="0" fontId="7" fillId="0" borderId="14" xfId="0" applyFont="1" applyBorder="1" applyAlignment="1">
      <alignment vertical="top"/>
    </xf>
    <xf numFmtId="0" fontId="7" fillId="34" borderId="0" xfId="0" applyFont="1" applyFill="1" applyBorder="1" applyAlignment="1">
      <alignment horizontal="center"/>
    </xf>
    <xf numFmtId="0" fontId="7" fillId="35" borderId="15" xfId="0" applyFont="1" applyFill="1" applyBorder="1" applyAlignment="1">
      <alignment vertical="top"/>
    </xf>
    <xf numFmtId="0" fontId="7" fillId="35" borderId="16" xfId="0" applyFont="1" applyFill="1" applyBorder="1" applyAlignment="1">
      <alignment vertical="top"/>
    </xf>
    <xf numFmtId="0" fontId="7" fillId="35" borderId="17" xfId="0" applyFont="1" applyFill="1" applyBorder="1" applyAlignment="1">
      <alignment vertical="top"/>
    </xf>
    <xf numFmtId="0" fontId="8" fillId="35" borderId="18" xfId="0" applyFont="1" applyFill="1" applyBorder="1" applyAlignment="1">
      <alignment vertical="top"/>
    </xf>
    <xf numFmtId="0" fontId="7" fillId="35" borderId="0" xfId="0" applyFont="1" applyFill="1" applyBorder="1" applyAlignment="1">
      <alignment vertical="top"/>
    </xf>
    <xf numFmtId="0" fontId="8" fillId="35" borderId="0" xfId="0" applyFont="1" applyFill="1" applyBorder="1" applyAlignment="1">
      <alignment horizontal="right" vertical="center"/>
    </xf>
    <xf numFmtId="15" fontId="7" fillId="0" borderId="12" xfId="0" applyNumberFormat="1" applyFont="1" applyFill="1" applyBorder="1" applyAlignment="1">
      <alignment horizontal="center" vertical="center"/>
    </xf>
    <xf numFmtId="166" fontId="7" fillId="35" borderId="0" xfId="0" applyNumberFormat="1" applyFont="1" applyFill="1" applyBorder="1" applyAlignment="1">
      <alignment horizontal="left" vertical="center"/>
    </xf>
    <xf numFmtId="168" fontId="7" fillId="35" borderId="19" xfId="0" applyNumberFormat="1" applyFont="1" applyFill="1" applyBorder="1" applyAlignment="1">
      <alignment horizontal="right" vertical="center"/>
    </xf>
    <xf numFmtId="0" fontId="7" fillId="35" borderId="20" xfId="0" applyFont="1" applyFill="1" applyBorder="1" applyAlignment="1">
      <alignment vertical="top"/>
    </xf>
    <xf numFmtId="0" fontId="7" fillId="35" borderId="21" xfId="0" applyFont="1" applyFill="1" applyBorder="1" applyAlignment="1">
      <alignment vertical="top"/>
    </xf>
    <xf numFmtId="0" fontId="7" fillId="35" borderId="22" xfId="0" applyFont="1" applyFill="1" applyBorder="1" applyAlignment="1">
      <alignment vertical="top"/>
    </xf>
    <xf numFmtId="0" fontId="7" fillId="34" borderId="23" xfId="0" applyFont="1" applyFill="1" applyBorder="1" applyAlignment="1">
      <alignment vertical="top"/>
    </xf>
    <xf numFmtId="0" fontId="7" fillId="36" borderId="0" xfId="0" applyFont="1" applyFill="1" applyAlignment="1">
      <alignment vertical="top"/>
    </xf>
    <xf numFmtId="0" fontId="7" fillId="36" borderId="0" xfId="0" applyFont="1" applyFill="1" applyAlignment="1">
      <alignment horizontal="right"/>
    </xf>
    <xf numFmtId="170" fontId="7" fillId="36" borderId="0" xfId="0" applyNumberFormat="1" applyFont="1" applyFill="1" applyAlignment="1">
      <alignment vertical="top"/>
    </xf>
    <xf numFmtId="0" fontId="7" fillId="34" borderId="0" xfId="0" applyFont="1" applyFill="1" applyAlignment="1">
      <alignment horizontal="right" vertical="top"/>
    </xf>
    <xf numFmtId="171" fontId="7" fillId="34" borderId="12" xfId="0" applyNumberFormat="1" applyFont="1" applyFill="1" applyBorder="1" applyAlignment="1">
      <alignment vertical="top"/>
    </xf>
    <xf numFmtId="0" fontId="7" fillId="34" borderId="0" xfId="0" applyFont="1" applyFill="1" applyAlignment="1">
      <alignment horizontal="left" vertical="top"/>
    </xf>
    <xf numFmtId="0" fontId="10" fillId="34" borderId="0" xfId="0" applyFont="1" applyFill="1" applyAlignment="1">
      <alignment horizontal="right"/>
    </xf>
    <xf numFmtId="0" fontId="11" fillId="34" borderId="0" xfId="0" applyFont="1" applyFill="1" applyAlignment="1">
      <alignment vertical="top"/>
    </xf>
    <xf numFmtId="171" fontId="7" fillId="34" borderId="0" xfId="0" applyNumberFormat="1" applyFont="1" applyFill="1" applyBorder="1" applyAlignment="1">
      <alignment vertical="top"/>
    </xf>
    <xf numFmtId="0" fontId="10" fillId="34" borderId="0" xfId="0" applyFont="1" applyFill="1" applyAlignment="1">
      <alignment/>
    </xf>
    <xf numFmtId="0" fontId="10" fillId="34" borderId="23" xfId="0" applyFont="1" applyFill="1" applyBorder="1" applyAlignment="1">
      <alignment horizontal="right"/>
    </xf>
    <xf numFmtId="6" fontId="7" fillId="34" borderId="23" xfId="0" applyNumberFormat="1" applyFont="1" applyFill="1" applyBorder="1" applyAlignment="1">
      <alignment vertical="top"/>
    </xf>
    <xf numFmtId="0" fontId="0" fillId="36" borderId="0" xfId="0" applyFont="1" applyFill="1" applyAlignment="1">
      <alignment vertical="top"/>
    </xf>
    <xf numFmtId="0" fontId="2" fillId="36" borderId="0" xfId="0" applyFont="1" applyFill="1" applyAlignment="1">
      <alignment horizontal="right"/>
    </xf>
    <xf numFmtId="6" fontId="0" fillId="36" borderId="0" xfId="0" applyNumberFormat="1" applyFont="1" applyFill="1" applyAlignment="1">
      <alignment vertical="top"/>
    </xf>
    <xf numFmtId="0" fontId="0" fillId="36" borderId="0" xfId="0" applyFont="1" applyFill="1" applyAlignment="1">
      <alignment horizontal="right"/>
    </xf>
    <xf numFmtId="170" fontId="0" fillId="36" borderId="0" xfId="0" applyNumberFormat="1" applyFont="1" applyFill="1" applyAlignment="1">
      <alignment vertical="top"/>
    </xf>
    <xf numFmtId="0" fontId="53" fillId="34" borderId="0" xfId="0" applyFont="1" applyFill="1" applyAlignment="1">
      <alignment vertical="top"/>
    </xf>
    <xf numFmtId="0" fontId="53" fillId="34" borderId="0" xfId="0" applyFont="1" applyFill="1" applyAlignment="1">
      <alignment horizontal="left" vertical="top"/>
    </xf>
    <xf numFmtId="0" fontId="7" fillId="34" borderId="24" xfId="0" applyFont="1" applyFill="1" applyBorder="1" applyAlignment="1">
      <alignment horizontal="center"/>
    </xf>
    <xf numFmtId="0" fontId="7" fillId="34" borderId="25" xfId="0" applyFont="1" applyFill="1" applyBorder="1" applyAlignment="1">
      <alignment horizontal="center"/>
    </xf>
    <xf numFmtId="0" fontId="12" fillId="35" borderId="0" xfId="0" applyFont="1" applyFill="1" applyBorder="1" applyAlignment="1">
      <alignment vertical="top"/>
    </xf>
    <xf numFmtId="0" fontId="14" fillId="34" borderId="0" xfId="0" applyFont="1" applyFill="1" applyAlignment="1">
      <alignment horizontal="left"/>
    </xf>
    <xf numFmtId="0" fontId="13" fillId="34" borderId="26" xfId="0" applyFont="1" applyFill="1" applyBorder="1" applyAlignment="1">
      <alignment vertical="top"/>
    </xf>
    <xf numFmtId="0" fontId="14" fillId="34" borderId="26" xfId="0" applyFont="1" applyFill="1" applyBorder="1" applyAlignment="1">
      <alignment vertical="top"/>
    </xf>
    <xf numFmtId="0" fontId="14" fillId="34" borderId="0" xfId="0" applyFont="1" applyFill="1" applyAlignment="1">
      <alignment vertical="top"/>
    </xf>
    <xf numFmtId="0" fontId="15" fillId="34" borderId="0" xfId="0" applyFont="1" applyFill="1" applyAlignment="1">
      <alignment vertical="top"/>
    </xf>
    <xf numFmtId="0" fontId="16" fillId="34" borderId="0" xfId="0" applyFont="1" applyFill="1" applyAlignment="1">
      <alignment horizontal="left"/>
    </xf>
    <xf numFmtId="0" fontId="2" fillId="34" borderId="0" xfId="0" applyFont="1" applyFill="1" applyAlignment="1">
      <alignment vertical="top"/>
    </xf>
    <xf numFmtId="0" fontId="2" fillId="34" borderId="0" xfId="0" applyFont="1" applyFill="1" applyAlignment="1">
      <alignment horizontal="right"/>
    </xf>
    <xf numFmtId="0" fontId="2" fillId="34" borderId="0" xfId="0" applyFont="1" applyFill="1" applyBorder="1" applyAlignment="1">
      <alignment vertical="top"/>
    </xf>
    <xf numFmtId="14" fontId="2" fillId="34" borderId="0" xfId="0" applyNumberFormat="1" applyFont="1" applyFill="1" applyAlignment="1">
      <alignment vertical="top"/>
    </xf>
    <xf numFmtId="0" fontId="2" fillId="34" borderId="0" xfId="0" applyFont="1" applyFill="1" applyBorder="1" applyAlignment="1">
      <alignment horizontal="right"/>
    </xf>
    <xf numFmtId="6" fontId="2" fillId="34" borderId="0" xfId="0" applyNumberFormat="1" applyFont="1" applyFill="1" applyBorder="1" applyAlignment="1">
      <alignment vertical="top"/>
    </xf>
    <xf numFmtId="0" fontId="2" fillId="34" borderId="0" xfId="0" applyFont="1" applyFill="1" applyAlignment="1">
      <alignment horizontal="center" vertical="center"/>
    </xf>
    <xf numFmtId="6" fontId="2" fillId="34" borderId="12" xfId="0" applyNumberFormat="1" applyFont="1" applyFill="1" applyBorder="1" applyAlignment="1">
      <alignment vertical="top"/>
    </xf>
    <xf numFmtId="15" fontId="2" fillId="34" borderId="12" xfId="0" applyNumberFormat="1" applyFont="1" applyFill="1" applyBorder="1" applyAlignment="1">
      <alignment vertical="top"/>
    </xf>
    <xf numFmtId="0" fontId="17" fillId="34" borderId="0" xfId="0" applyFont="1" applyFill="1" applyAlignment="1">
      <alignment horizontal="right"/>
    </xf>
    <xf numFmtId="6" fontId="17" fillId="34" borderId="0" xfId="0" applyNumberFormat="1" applyFont="1" applyFill="1" applyAlignment="1">
      <alignment vertical="top"/>
    </xf>
    <xf numFmtId="0" fontId="17" fillId="34" borderId="0" xfId="0" applyFont="1" applyFill="1" applyAlignment="1">
      <alignment vertical="top"/>
    </xf>
    <xf numFmtId="170" fontId="17" fillId="34" borderId="0" xfId="0" applyNumberFormat="1" applyFont="1" applyFill="1" applyAlignment="1">
      <alignment vertical="top"/>
    </xf>
    <xf numFmtId="166" fontId="17" fillId="34" borderId="0" xfId="0" applyNumberFormat="1" applyFont="1" applyFill="1" applyAlignment="1">
      <alignment vertical="top"/>
    </xf>
    <xf numFmtId="6" fontId="2" fillId="34" borderId="0" xfId="0" applyNumberFormat="1" applyFont="1" applyFill="1" applyAlignment="1">
      <alignment vertical="top"/>
    </xf>
    <xf numFmtId="170" fontId="2" fillId="34" borderId="0" xfId="0" applyNumberFormat="1" applyFont="1" applyFill="1" applyAlignment="1">
      <alignment vertical="top"/>
    </xf>
    <xf numFmtId="166" fontId="2" fillId="34" borderId="0" xfId="0" applyNumberFormat="1" applyFont="1" applyFill="1" applyAlignment="1">
      <alignment vertical="top"/>
    </xf>
    <xf numFmtId="0" fontId="17" fillId="34" borderId="23" xfId="0" applyFont="1" applyFill="1" applyBorder="1" applyAlignment="1">
      <alignment horizontal="right"/>
    </xf>
    <xf numFmtId="6" fontId="17" fillId="34" borderId="23" xfId="0" applyNumberFormat="1" applyFont="1" applyFill="1" applyBorder="1" applyAlignment="1">
      <alignment vertical="top"/>
    </xf>
    <xf numFmtId="0" fontId="17" fillId="34" borderId="23" xfId="0" applyFont="1" applyFill="1" applyBorder="1" applyAlignment="1">
      <alignment vertical="top"/>
    </xf>
    <xf numFmtId="170" fontId="17" fillId="34" borderId="23" xfId="0" applyNumberFormat="1" applyFont="1" applyFill="1" applyBorder="1" applyAlignment="1">
      <alignment vertical="top"/>
    </xf>
    <xf numFmtId="166" fontId="17" fillId="34" borderId="23" xfId="0" applyNumberFormat="1" applyFont="1" applyFill="1" applyBorder="1" applyAlignment="1">
      <alignment vertical="top"/>
    </xf>
    <xf numFmtId="166" fontId="2" fillId="34" borderId="0" xfId="0" applyNumberFormat="1" applyFont="1" applyFill="1" applyBorder="1" applyAlignment="1">
      <alignment vertical="top"/>
    </xf>
    <xf numFmtId="0" fontId="2" fillId="34" borderId="26" xfId="0" applyFont="1" applyFill="1" applyBorder="1" applyAlignment="1">
      <alignment horizontal="right"/>
    </xf>
    <xf numFmtId="0" fontId="2" fillId="34" borderId="26" xfId="0" applyFont="1" applyFill="1" applyBorder="1" applyAlignment="1">
      <alignment vertical="top"/>
    </xf>
    <xf numFmtId="170" fontId="2" fillId="34" borderId="26" xfId="0" applyNumberFormat="1" applyFont="1" applyFill="1" applyBorder="1" applyAlignment="1">
      <alignment vertical="top"/>
    </xf>
    <xf numFmtId="166" fontId="2" fillId="34" borderId="26" xfId="0" applyNumberFormat="1" applyFont="1" applyFill="1" applyBorder="1" applyAlignment="1">
      <alignment vertical="top"/>
    </xf>
    <xf numFmtId="6" fontId="2" fillId="34" borderId="27" xfId="0" applyNumberFormat="1" applyFont="1" applyFill="1" applyBorder="1" applyAlignment="1">
      <alignment vertical="top"/>
    </xf>
    <xf numFmtId="6" fontId="2" fillId="34" borderId="28" xfId="0" applyNumberFormat="1" applyFont="1" applyFill="1" applyBorder="1" applyAlignment="1">
      <alignment vertical="top"/>
    </xf>
    <xf numFmtId="0" fontId="0" fillId="34" borderId="0" xfId="0" applyFont="1" applyFill="1" applyAlignment="1">
      <alignment horizontal="left"/>
    </xf>
    <xf numFmtId="0" fontId="0" fillId="34" borderId="0" xfId="0" applyFont="1" applyFill="1" applyAlignment="1">
      <alignment vertical="top"/>
    </xf>
    <xf numFmtId="0" fontId="2" fillId="37" borderId="15" xfId="0" applyFont="1" applyFill="1" applyBorder="1" applyAlignment="1">
      <alignment vertical="top"/>
    </xf>
    <xf numFmtId="0" fontId="0" fillId="37" borderId="16" xfId="0" applyFont="1" applyFill="1" applyBorder="1" applyAlignment="1">
      <alignment vertical="top"/>
    </xf>
    <xf numFmtId="0" fontId="0" fillId="37" borderId="17" xfId="0" applyFont="1" applyFill="1" applyBorder="1" applyAlignment="1">
      <alignment vertical="top"/>
    </xf>
    <xf numFmtId="0" fontId="0" fillId="37" borderId="18" xfId="18" applyFont="1" applyFill="1" applyBorder="1" applyAlignment="1" applyProtection="1">
      <alignment horizontal="left" vertical="center" indent="1"/>
      <protection/>
    </xf>
    <xf numFmtId="0" fontId="0" fillId="37" borderId="0" xfId="18" applyFont="1" applyFill="1" applyBorder="1" applyAlignment="1" applyProtection="1">
      <alignment horizontal="left" vertical="center" wrapText="1" indent="1"/>
      <protection/>
    </xf>
    <xf numFmtId="0" fontId="0" fillId="37" borderId="19" xfId="18" applyFont="1" applyFill="1" applyBorder="1" applyAlignment="1" applyProtection="1">
      <alignment horizontal="left" vertical="center" wrapText="1" indent="1"/>
      <protection/>
    </xf>
    <xf numFmtId="0" fontId="0" fillId="37" borderId="18" xfId="18" applyFont="1" applyFill="1" applyBorder="1" applyAlignment="1" applyProtection="1">
      <alignment horizontal="left" vertical="center" wrapText="1" indent="1"/>
      <protection/>
    </xf>
    <xf numFmtId="0" fontId="2" fillId="37" borderId="18" xfId="18" applyFont="1" applyFill="1" applyBorder="1" applyAlignment="1" applyProtection="1">
      <alignment vertical="center" wrapText="1"/>
      <protection/>
    </xf>
    <xf numFmtId="0" fontId="0" fillId="37" borderId="0" xfId="18" applyFont="1" applyFill="1" applyBorder="1" applyAlignment="1" applyProtection="1">
      <alignment horizontal="left" vertical="center" wrapText="1"/>
      <protection/>
    </xf>
    <xf numFmtId="0" fontId="0" fillId="37" borderId="19" xfId="18" applyFont="1" applyFill="1" applyBorder="1" applyAlignment="1" applyProtection="1">
      <alignment horizontal="left" vertical="center" wrapText="1"/>
      <protection/>
    </xf>
    <xf numFmtId="6" fontId="7" fillId="0" borderId="13" xfId="0" applyNumberFormat="1" applyFont="1" applyBorder="1" applyAlignment="1">
      <alignment vertical="top"/>
    </xf>
    <xf numFmtId="10" fontId="2" fillId="34" borderId="0" xfId="0" applyNumberFormat="1" applyFont="1" applyFill="1" applyBorder="1" applyAlignment="1">
      <alignment horizontal="center" vertical="top"/>
    </xf>
    <xf numFmtId="174" fontId="7" fillId="34" borderId="24" xfId="0" applyNumberFormat="1" applyFont="1" applyFill="1" applyBorder="1" applyAlignment="1">
      <alignment horizontal="center"/>
    </xf>
    <xf numFmtId="174" fontId="7" fillId="34" borderId="25" xfId="0" applyNumberFormat="1" applyFont="1" applyFill="1" applyBorder="1" applyAlignment="1">
      <alignment horizontal="center"/>
    </xf>
    <xf numFmtId="0" fontId="7" fillId="34" borderId="24" xfId="0" applyFont="1" applyFill="1" applyBorder="1" applyAlignment="1">
      <alignment horizontal="center"/>
    </xf>
    <xf numFmtId="0" fontId="7" fillId="34" borderId="25" xfId="0" applyFont="1" applyFill="1" applyBorder="1" applyAlignment="1">
      <alignment horizontal="center"/>
    </xf>
    <xf numFmtId="0" fontId="0" fillId="37" borderId="18" xfId="18" applyFont="1" applyFill="1" applyBorder="1" applyAlignment="1" applyProtection="1">
      <alignment horizontal="left" vertical="center" wrapText="1" indent="1"/>
      <protection/>
    </xf>
    <xf numFmtId="0" fontId="0" fillId="37" borderId="0" xfId="18" applyFont="1" applyFill="1" applyBorder="1" applyAlignment="1" applyProtection="1">
      <alignment horizontal="left" vertical="center" wrapText="1" indent="1"/>
      <protection/>
    </xf>
    <xf numFmtId="0" fontId="0" fillId="37" borderId="19" xfId="18" applyFont="1" applyFill="1" applyBorder="1" applyAlignment="1" applyProtection="1">
      <alignment horizontal="left" vertical="center" wrapText="1" indent="1"/>
      <protection/>
    </xf>
    <xf numFmtId="0" fontId="7" fillId="34" borderId="12" xfId="0" applyFont="1" applyFill="1" applyBorder="1" applyAlignment="1">
      <alignment horizontal="center"/>
    </xf>
    <xf numFmtId="6" fontId="7" fillId="34" borderId="12" xfId="0" applyNumberFormat="1" applyFont="1" applyFill="1" applyBorder="1" applyAlignment="1">
      <alignment horizontal="right"/>
    </xf>
    <xf numFmtId="0" fontId="0" fillId="37" borderId="20" xfId="18" applyFont="1" applyFill="1" applyBorder="1" applyAlignment="1" applyProtection="1">
      <alignment horizontal="left" vertical="center" wrapText="1" indent="1"/>
      <protection/>
    </xf>
    <xf numFmtId="0" fontId="0" fillId="37" borderId="21" xfId="18" applyFont="1" applyFill="1" applyBorder="1" applyAlignment="1" applyProtection="1">
      <alignment horizontal="left" vertical="center" wrapText="1" indent="1"/>
      <protection/>
    </xf>
    <xf numFmtId="0" fontId="0" fillId="37" borderId="22" xfId="18" applyFont="1" applyFill="1" applyBorder="1" applyAlignment="1" applyProtection="1">
      <alignment horizontal="left" vertical="center" wrapText="1" indent="1"/>
      <protection/>
    </xf>
    <xf numFmtId="0" fontId="10" fillId="34" borderId="29" xfId="0" applyFont="1" applyFill="1" applyBorder="1" applyAlignment="1">
      <alignment horizontal="right"/>
    </xf>
    <xf numFmtId="0" fontId="10" fillId="34" borderId="30" xfId="0" applyFont="1" applyFill="1" applyBorder="1" applyAlignment="1">
      <alignment horizontal="right"/>
    </xf>
    <xf numFmtId="0" fontId="53" fillId="34" borderId="0" xfId="0" applyFont="1" applyFill="1" applyAlignment="1">
      <alignment horizontal="center" vertical="top"/>
    </xf>
    <xf numFmtId="0" fontId="53" fillId="34" borderId="0" xfId="0" applyFont="1" applyFill="1" applyAlignment="1">
      <alignment horizontal="left" vertical="top"/>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165">
    <dxf>
      <font>
        <color rgb="FFFF0000"/>
      </font>
    </dxf>
    <dxf>
      <font>
        <color indexed="10"/>
      </font>
    </dxf>
    <dxf>
      <font>
        <color indexed="10"/>
      </font>
    </dxf>
    <dxf>
      <font>
        <b val="0"/>
        <i/>
        <color indexed="12"/>
      </font>
    </dxf>
    <dxf>
      <font>
        <color rgb="FFFF0000"/>
      </font>
    </dxf>
    <dxf>
      <font>
        <color rgb="FFFF0000"/>
      </font>
    </dxf>
    <dxf>
      <font>
        <color indexed="10"/>
      </font>
    </dxf>
    <dxf>
      <font>
        <color indexed="10"/>
      </font>
    </dxf>
    <dxf>
      <font>
        <b val="0"/>
        <i/>
        <color indexed="12"/>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rgb="FFFF0000"/>
      </font>
    </dxf>
    <dxf>
      <font>
        <color indexed="10"/>
      </font>
    </dxf>
    <dxf>
      <font>
        <color indexed="10"/>
      </font>
    </dxf>
    <dxf>
      <font>
        <b val="0"/>
        <i/>
        <color indexed="12"/>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rgb="FFFF0000"/>
      </font>
    </dxf>
    <dxf>
      <font>
        <color indexed="10"/>
      </font>
    </dxf>
    <dxf>
      <font>
        <color indexed="10"/>
      </font>
    </dxf>
    <dxf>
      <font>
        <b val="0"/>
        <i/>
        <color indexed="12"/>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rgb="FFFF0000"/>
      </font>
    </dxf>
    <dxf>
      <font>
        <color indexed="10"/>
      </font>
    </dxf>
    <dxf>
      <font>
        <color indexed="10"/>
      </font>
    </dxf>
    <dxf>
      <font>
        <b val="0"/>
        <i/>
        <color indexed="12"/>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indexed="10"/>
      </font>
    </dxf>
    <dxf>
      <font>
        <color indexed="10"/>
      </font>
      <fill>
        <patternFill>
          <bgColor indexed="9"/>
        </patternFill>
      </fill>
    </dxf>
    <dxf>
      <font>
        <color indexed="10"/>
      </font>
      <fill>
        <patternFill>
          <bgColor indexed="9"/>
        </patternFill>
      </fill>
    </dxf>
    <dxf>
      <font>
        <color rgb="FFFF0000"/>
      </font>
    </dxf>
    <dxf>
      <font>
        <color indexed="10"/>
      </font>
    </dxf>
    <dxf>
      <font>
        <color indexed="10"/>
      </font>
      <fill>
        <patternFill>
          <bgColor indexed="9"/>
        </patternFill>
      </fill>
    </dxf>
    <dxf>
      <font>
        <color indexed="10"/>
      </font>
      <fill>
        <patternFill>
          <bgColor indexed="9"/>
        </patternFill>
      </fill>
    </dxf>
    <dxf>
      <font>
        <color rgb="FFFF0000"/>
      </font>
    </dxf>
    <dxf>
      <font>
        <color indexed="10"/>
      </font>
    </dxf>
    <dxf>
      <font>
        <color indexed="10"/>
      </font>
      <fill>
        <patternFill>
          <bgColor indexed="9"/>
        </patternFill>
      </fill>
    </dxf>
    <dxf>
      <font>
        <color indexed="10"/>
      </font>
      <fill>
        <patternFill>
          <bgColor indexed="9"/>
        </patternFill>
      </fill>
    </dxf>
    <dxf>
      <font>
        <color rgb="FFFF0000"/>
      </font>
    </dxf>
    <dxf>
      <fill>
        <patternFill>
          <bgColor theme="0" tint="-0.04997999966144562"/>
        </patternFill>
      </fill>
    </dxf>
    <dxf>
      <fill>
        <patternFill>
          <bgColor theme="0" tint="-0.04997999966144562"/>
        </patternFill>
      </fill>
    </dxf>
    <dxf>
      <font>
        <color auto="1"/>
      </font>
      <fill>
        <patternFill>
          <bgColor theme="7" tint="0.7999799847602844"/>
        </patternFill>
      </fill>
    </dxf>
    <dxf>
      <fill>
        <patternFill>
          <bgColor theme="7" tint="0.7999799847602844"/>
        </patternFill>
      </fill>
    </dxf>
    <dxf>
      <fill>
        <patternFill>
          <bgColor theme="0" tint="-0.04997999966144562"/>
        </patternFill>
      </fill>
    </dxf>
    <dxf>
      <font>
        <color rgb="FFFF0000"/>
      </font>
    </dxf>
    <dxf>
      <font>
        <color indexed="10"/>
      </font>
    </dxf>
    <dxf>
      <font>
        <color indexed="10"/>
      </font>
    </dxf>
    <dxf>
      <font>
        <b val="0"/>
        <i/>
        <color indexed="12"/>
      </font>
    </dxf>
    <dxf>
      <fill>
        <patternFill>
          <bgColor theme="9" tint="0.7999799847602844"/>
        </patternFill>
      </fill>
    </dxf>
    <dxf>
      <fill>
        <patternFill>
          <bgColor theme="9" tint="0.7999799847602844"/>
        </patternFill>
      </fill>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indexed="10"/>
      </font>
    </dxf>
    <dxf>
      <font>
        <color indexed="10"/>
      </font>
      <fill>
        <patternFill>
          <bgColor indexed="9"/>
        </patternFill>
      </fill>
    </dxf>
    <dxf>
      <font>
        <color indexed="10"/>
      </font>
      <fill>
        <patternFill>
          <bgColor indexed="9"/>
        </patternFill>
      </fill>
    </dxf>
    <dxf>
      <font>
        <color rgb="FFFF0000"/>
      </font>
    </dxf>
    <dxf>
      <fill>
        <patternFill>
          <bgColor theme="9" tint="0.7999799847602844"/>
        </patternFill>
      </fill>
    </dxf>
    <dxf>
      <fill>
        <patternFill>
          <bgColor theme="9" tint="0.7999799847602844"/>
        </patternFill>
      </fill>
    </dxf>
    <dxf>
      <font>
        <color indexed="10"/>
      </font>
    </dxf>
    <dxf>
      <font>
        <color indexed="10"/>
      </font>
    </dxf>
    <dxf>
      <font>
        <b val="0"/>
        <i/>
        <color indexed="12"/>
      </font>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ont>
        <color indexed="10"/>
      </font>
    </dxf>
    <dxf>
      <font>
        <color indexed="10"/>
      </font>
    </dxf>
    <dxf>
      <font>
        <b val="0"/>
        <i/>
        <color indexed="12"/>
      </font>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ont>
        <color indexed="10"/>
      </font>
    </dxf>
    <dxf>
      <font>
        <color indexed="10"/>
      </font>
    </dxf>
    <dxf>
      <font>
        <b val="0"/>
        <i/>
        <color indexed="12"/>
      </font>
    </dxf>
    <dxf>
      <fill>
        <patternFill>
          <bgColor theme="9" tint="0.7999799847602844"/>
        </patternFill>
      </fill>
    </dxf>
    <dxf>
      <font>
        <color indexed="10"/>
      </font>
    </dxf>
    <dxf>
      <font>
        <color indexed="10"/>
      </font>
      <fill>
        <patternFill>
          <bgColor indexed="9"/>
        </patternFill>
      </fill>
    </dxf>
    <dxf>
      <font>
        <color indexed="10"/>
      </font>
      <fill>
        <patternFill>
          <bgColor indexed="9"/>
        </patternFill>
      </fill>
    </dxf>
    <dxf>
      <font>
        <color indexed="10"/>
      </font>
    </dxf>
    <dxf>
      <font>
        <color indexed="10"/>
      </font>
      <fill>
        <patternFill>
          <bgColor indexed="9"/>
        </patternFill>
      </fill>
    </dxf>
    <dxf>
      <font>
        <color indexed="10"/>
      </font>
      <fill>
        <patternFill>
          <bgColor indexed="9"/>
        </patternFill>
      </fill>
    </dxf>
    <dxf>
      <font>
        <color indexed="10"/>
      </font>
    </dxf>
    <dxf>
      <font>
        <color indexed="10"/>
      </font>
    </dxf>
    <dxf>
      <font>
        <b val="0"/>
        <i/>
        <color indexed="12"/>
      </font>
    </dxf>
    <dxf>
      <font>
        <color rgb="FFFF0000"/>
      </font>
    </dxf>
    <dxf>
      <font>
        <color indexed="10"/>
      </font>
    </dxf>
    <dxf>
      <font>
        <color indexed="10"/>
      </font>
    </dxf>
    <dxf>
      <font>
        <b val="0"/>
        <i/>
        <color indexed="12"/>
      </font>
    </dxf>
    <dxf>
      <font>
        <color theme="7" tint="0.7999799847602844"/>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7"/>
  <sheetViews>
    <sheetView zoomScalePageLayoutView="0" workbookViewId="0" topLeftCell="A1">
      <selection activeCell="B4" sqref="B4"/>
    </sheetView>
  </sheetViews>
  <sheetFormatPr defaultColWidth="0" defaultRowHeight="12.75" zeroHeight="1"/>
  <cols>
    <col min="1" max="1" width="3.28125" style="0" customWidth="1"/>
    <col min="2" max="2" width="92.57421875" style="0" customWidth="1"/>
    <col min="3" max="3" width="1.57421875" style="0" customWidth="1"/>
    <col min="4" max="16384" width="0" style="0" hidden="1" customWidth="1"/>
  </cols>
  <sheetData>
    <row r="1" spans="1:2" s="58" customFormat="1" ht="15">
      <c r="A1" s="58" t="s">
        <v>0</v>
      </c>
      <c r="B1" s="58" t="s">
        <v>386</v>
      </c>
    </row>
    <row r="2" spans="1:2" ht="35.25" customHeight="1">
      <c r="A2" s="5">
        <v>1</v>
      </c>
      <c r="B2" s="8" t="s">
        <v>404</v>
      </c>
    </row>
    <row r="3" spans="1:2" ht="45">
      <c r="A3" s="5">
        <v>2</v>
      </c>
      <c r="B3" s="8" t="s">
        <v>393</v>
      </c>
    </row>
    <row r="4" spans="1:2" ht="33" customHeight="1">
      <c r="A4" s="5">
        <v>3</v>
      </c>
      <c r="B4" s="7" t="s">
        <v>419</v>
      </c>
    </row>
    <row r="5" spans="1:2" ht="46.5" customHeight="1">
      <c r="A5" s="5">
        <v>4</v>
      </c>
      <c r="B5" s="7" t="s">
        <v>387</v>
      </c>
    </row>
    <row r="6" spans="1:2" ht="59.25" customHeight="1">
      <c r="A6" s="5">
        <v>5</v>
      </c>
      <c r="B6" s="7" t="s">
        <v>388</v>
      </c>
    </row>
    <row r="7" spans="1:2" ht="144" customHeight="1">
      <c r="A7" s="5">
        <v>6</v>
      </c>
      <c r="B7" s="6" t="s">
        <v>394</v>
      </c>
    </row>
    <row r="8" ht="0.75" customHeight="1" hidden="1"/>
    <row r="9" ht="0.75" customHeight="1" hidden="1"/>
    <row r="10" ht="12.75" hidden="1"/>
    <row r="11" ht="12.75" hidden="1"/>
    <row r="12" ht="1.5" customHeight="1"/>
    <row r="13" ht="12.75" hidden="1"/>
  </sheetData>
  <sheetProtection/>
  <conditionalFormatting sqref="A1:IV1">
    <cfRule type="cellIs" priority="2" dxfId="3"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3" dxfId="1" operator="equal" stopIfTrue="1">
      <formula>"Reemplace este texto por el nombre del ítem"</formula>
    </cfRule>
    <cfRule type="cellIs" priority="4" dxfId="1" operator="equal" stopIfTrue="1">
      <formula>"(seleccione unidad de medida)"</formula>
    </cfRule>
  </conditionalFormatting>
  <conditionalFormatting sqref="A1:IV1">
    <cfRule type="cellIs" priority="1" dxfId="0" operator="equal" stopIfTrue="1">
      <formula>"Reemplace este texto por el nombre de la actividad/cargo"</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243"/>
  <sheetViews>
    <sheetView tabSelected="1" zoomScale="90" zoomScaleNormal="90" zoomScalePageLayoutView="0" workbookViewId="0" topLeftCell="A40">
      <selection activeCell="A73" sqref="A73"/>
    </sheetView>
  </sheetViews>
  <sheetFormatPr defaultColWidth="0" defaultRowHeight="12.75" zeroHeight="1"/>
  <cols>
    <col min="1" max="1" width="3.140625" style="9" customWidth="1"/>
    <col min="2" max="2" width="49.421875" style="10" customWidth="1"/>
    <col min="3" max="3" width="6.28125" style="10" customWidth="1"/>
    <col min="4" max="4" width="26.7109375" style="10" customWidth="1"/>
    <col min="5" max="5" width="25.28125" style="10" customWidth="1"/>
    <col min="6" max="6" width="21.00390625" style="10" customWidth="1"/>
    <col min="7" max="7" width="25.140625" style="10" customWidth="1"/>
    <col min="8" max="8" width="13.421875" style="10" customWidth="1"/>
    <col min="9" max="9" width="22.00390625" style="10" customWidth="1"/>
    <col min="10" max="10" width="15.140625" style="10" customWidth="1"/>
    <col min="11" max="11" width="3.140625" style="10" customWidth="1"/>
    <col min="12" max="12" width="104.140625" style="10" customWidth="1"/>
    <col min="13" max="13" width="2.57421875" style="10" customWidth="1"/>
    <col min="14" max="16" width="14.28125" style="10" hidden="1" customWidth="1"/>
    <col min="17" max="16384" width="11.421875" style="10" hidden="1" customWidth="1"/>
  </cols>
  <sheetData>
    <row r="1" spans="1:2" s="63" customFormat="1" ht="18">
      <c r="A1" s="64"/>
      <c r="B1" s="64" t="s">
        <v>420</v>
      </c>
    </row>
    <row r="2" ht="12"/>
    <row r="3" spans="1:10" s="62" customFormat="1" ht="16.5" thickBot="1">
      <c r="A3" s="59"/>
      <c r="B3" s="60" t="str">
        <f>IF(AND(C6&lt;&gt;0,C7&lt;&gt;0),"Ficha técnica y presupuesto del proyecto"&amp;" '"&amp;UPPER(C7)&amp;"' (Folio N° "&amp;C6&amp;")","Complete la ficha de identificación a continuación e ingrese el nombre y N° de Folio del proyecto")</f>
        <v>Complete la ficha de identificación a continuación e ingrese el nombre y N° de Folio del proyecto</v>
      </c>
      <c r="C3" s="61"/>
      <c r="D3" s="61"/>
      <c r="E3" s="61"/>
      <c r="F3" s="61"/>
      <c r="G3" s="61"/>
      <c r="H3" s="61"/>
      <c r="I3" s="61"/>
      <c r="J3" s="61"/>
    </row>
    <row r="4" ht="12.75" thickTop="1"/>
    <row r="5" spans="1:12" s="12" customFormat="1" ht="12.75">
      <c r="A5" s="11" t="s">
        <v>0</v>
      </c>
      <c r="B5" s="65" t="s">
        <v>1</v>
      </c>
      <c r="E5" s="66" t="s">
        <v>21</v>
      </c>
      <c r="F5" s="65" t="s">
        <v>22</v>
      </c>
      <c r="G5" s="65"/>
      <c r="H5" s="65"/>
      <c r="I5" s="68"/>
      <c r="J5" s="65"/>
      <c r="L5" s="13" t="s">
        <v>379</v>
      </c>
    </row>
    <row r="6" spans="1:15" ht="12.75">
      <c r="A6" s="9">
        <v>1</v>
      </c>
      <c r="B6" s="14" t="s">
        <v>4</v>
      </c>
      <c r="C6" s="115"/>
      <c r="D6" s="115"/>
      <c r="E6" s="65"/>
      <c r="F6" s="65"/>
      <c r="G6" s="67"/>
      <c r="H6" s="69"/>
      <c r="I6" s="70"/>
      <c r="J6" s="67"/>
      <c r="L6" s="17" t="s">
        <v>378</v>
      </c>
      <c r="M6" s="17"/>
      <c r="N6" s="17"/>
      <c r="O6" s="17"/>
    </row>
    <row r="7" spans="1:15" ht="12.75">
      <c r="A7" s="9">
        <v>2</v>
      </c>
      <c r="B7" s="14" t="s">
        <v>5</v>
      </c>
      <c r="C7" s="115"/>
      <c r="D7" s="115"/>
      <c r="E7" s="71"/>
      <c r="F7" s="65"/>
      <c r="G7" s="65"/>
      <c r="H7" s="66" t="s">
        <v>33</v>
      </c>
      <c r="I7" s="72">
        <v>696</v>
      </c>
      <c r="J7" s="65"/>
      <c r="L7" s="19"/>
      <c r="M7" s="15"/>
      <c r="N7" s="15"/>
      <c r="O7" s="15"/>
    </row>
    <row r="8" spans="1:15" ht="12.75">
      <c r="A8" s="9">
        <v>3</v>
      </c>
      <c r="B8" s="14" t="s">
        <v>6</v>
      </c>
      <c r="C8" s="115"/>
      <c r="D8" s="115"/>
      <c r="E8" s="65"/>
      <c r="F8" s="65"/>
      <c r="G8" s="65"/>
      <c r="H8" s="66" t="s">
        <v>34</v>
      </c>
      <c r="I8" s="73">
        <f ca="1">TODAY()</f>
        <v>42566</v>
      </c>
      <c r="J8" s="65"/>
      <c r="L8" s="19"/>
      <c r="M8" s="15"/>
      <c r="N8" s="15"/>
      <c r="O8" s="15"/>
    </row>
    <row r="9" spans="1:15" ht="12.75">
      <c r="A9" s="9">
        <v>4</v>
      </c>
      <c r="B9" s="14" t="s">
        <v>7</v>
      </c>
      <c r="C9" s="115"/>
      <c r="D9" s="115"/>
      <c r="E9" s="71"/>
      <c r="F9" s="74" t="s">
        <v>23</v>
      </c>
      <c r="G9" s="75">
        <f>J59</f>
        <v>0</v>
      </c>
      <c r="H9" s="76"/>
      <c r="I9" s="77">
        <f>J60</f>
        <v>0</v>
      </c>
      <c r="J9" s="78">
        <f>I48</f>
        <v>365</v>
      </c>
      <c r="L9" s="19"/>
      <c r="M9" s="15"/>
      <c r="N9" s="15"/>
      <c r="O9" s="15"/>
    </row>
    <row r="10" spans="1:15" ht="12.75">
      <c r="A10" s="9">
        <v>5</v>
      </c>
      <c r="B10" s="14" t="s">
        <v>8</v>
      </c>
      <c r="C10" s="115"/>
      <c r="D10" s="115"/>
      <c r="E10" s="71"/>
      <c r="F10" s="66" t="s">
        <v>24</v>
      </c>
      <c r="G10" s="79">
        <f>J105</f>
        <v>0</v>
      </c>
      <c r="H10" s="65"/>
      <c r="I10" s="80">
        <f>J106</f>
        <v>0</v>
      </c>
      <c r="J10" s="81">
        <f>I63</f>
        <v>275</v>
      </c>
      <c r="L10" s="19"/>
      <c r="M10" s="15"/>
      <c r="N10" s="15"/>
      <c r="O10" s="15"/>
    </row>
    <row r="11" spans="1:15" ht="12.75">
      <c r="A11" s="9">
        <v>6</v>
      </c>
      <c r="B11" s="14" t="s">
        <v>9</v>
      </c>
      <c r="C11" s="115"/>
      <c r="D11" s="115"/>
      <c r="E11" s="71"/>
      <c r="F11" s="66" t="s">
        <v>25</v>
      </c>
      <c r="G11" s="79">
        <f>J168</f>
        <v>0</v>
      </c>
      <c r="H11" s="65"/>
      <c r="I11" s="80">
        <f>J169</f>
        <v>0</v>
      </c>
      <c r="J11" s="81">
        <f>I109</f>
        <v>59</v>
      </c>
      <c r="L11" s="19"/>
      <c r="M11" s="15"/>
      <c r="N11" s="15"/>
      <c r="O11" s="15"/>
    </row>
    <row r="12" spans="1:15" ht="12.75">
      <c r="A12" s="9">
        <v>7</v>
      </c>
      <c r="B12" s="14" t="s">
        <v>10</v>
      </c>
      <c r="C12" s="115"/>
      <c r="D12" s="115"/>
      <c r="E12" s="71"/>
      <c r="F12" s="66" t="s">
        <v>26</v>
      </c>
      <c r="G12" s="79">
        <f>J227</f>
        <v>0</v>
      </c>
      <c r="H12" s="65"/>
      <c r="I12" s="80">
        <f>J228</f>
        <v>0</v>
      </c>
      <c r="J12" s="81">
        <f>I172</f>
        <v>304</v>
      </c>
      <c r="L12" s="19"/>
      <c r="M12" s="15"/>
      <c r="N12" s="15"/>
      <c r="O12" s="15"/>
    </row>
    <row r="13" spans="1:15" ht="12.75">
      <c r="A13" s="9">
        <v>8</v>
      </c>
      <c r="B13" s="14" t="s">
        <v>11</v>
      </c>
      <c r="C13" s="115"/>
      <c r="D13" s="115"/>
      <c r="E13" s="71"/>
      <c r="F13" s="82" t="s">
        <v>27</v>
      </c>
      <c r="G13" s="83">
        <f>J242</f>
        <v>0</v>
      </c>
      <c r="H13" s="84"/>
      <c r="I13" s="85">
        <f>J243</f>
        <v>0</v>
      </c>
      <c r="J13" s="86">
        <f>I231</f>
        <v>364</v>
      </c>
      <c r="L13" s="19"/>
      <c r="M13" s="15"/>
      <c r="N13" s="15"/>
      <c r="O13" s="15"/>
    </row>
    <row r="14" spans="1:15" ht="12.75">
      <c r="A14" s="9">
        <v>9</v>
      </c>
      <c r="B14" s="14" t="s">
        <v>12</v>
      </c>
      <c r="C14" s="115"/>
      <c r="D14" s="115"/>
      <c r="E14" s="71"/>
      <c r="F14" s="66" t="s">
        <v>28</v>
      </c>
      <c r="G14" s="79">
        <f>SUM(G9:G13)</f>
        <v>0</v>
      </c>
      <c r="H14" s="65"/>
      <c r="I14" s="80">
        <f>SUM(I9:I13)</f>
        <v>0</v>
      </c>
      <c r="J14" s="81">
        <f>SUM(J9:J13)</f>
        <v>1367</v>
      </c>
      <c r="L14" s="19"/>
      <c r="M14" s="15"/>
      <c r="N14" s="15"/>
      <c r="O14" s="15"/>
    </row>
    <row r="15" spans="5:15" ht="12.75">
      <c r="E15" s="71"/>
      <c r="F15" s="65"/>
      <c r="G15" s="65"/>
      <c r="H15" s="65"/>
      <c r="I15" s="65"/>
      <c r="J15" s="65"/>
      <c r="L15" s="19"/>
      <c r="M15" s="15"/>
      <c r="N15" s="15"/>
      <c r="O15" s="15"/>
    </row>
    <row r="16" spans="1:15" ht="12.75">
      <c r="A16" s="11" t="s">
        <v>2</v>
      </c>
      <c r="B16" s="65" t="s">
        <v>3</v>
      </c>
      <c r="E16" s="71"/>
      <c r="F16" s="65"/>
      <c r="G16" s="65"/>
      <c r="H16" s="65"/>
      <c r="I16" s="65"/>
      <c r="J16" s="65"/>
      <c r="L16" s="19"/>
      <c r="M16" s="15"/>
      <c r="N16" s="15"/>
      <c r="O16" s="15"/>
    </row>
    <row r="17" spans="1:15" ht="12.75">
      <c r="A17" s="9">
        <v>1</v>
      </c>
      <c r="B17" s="14" t="s">
        <v>13</v>
      </c>
      <c r="C17" s="115"/>
      <c r="D17" s="115"/>
      <c r="E17" s="71"/>
      <c r="F17" s="66" t="s">
        <v>29</v>
      </c>
      <c r="G17" s="79">
        <f>SUM(G10:G12)</f>
        <v>0</v>
      </c>
      <c r="H17" s="65"/>
      <c r="I17" s="80">
        <f>G17/$I$7</f>
        <v>0</v>
      </c>
      <c r="J17" s="81">
        <f>SUM(J10:J12)</f>
        <v>638</v>
      </c>
      <c r="L17" s="19"/>
      <c r="M17" s="15"/>
      <c r="N17" s="15"/>
      <c r="O17" s="15"/>
    </row>
    <row r="18" spans="1:15" ht="12.75">
      <c r="A18" s="9">
        <v>2</v>
      </c>
      <c r="B18" s="14" t="s">
        <v>14</v>
      </c>
      <c r="C18" s="115"/>
      <c r="D18" s="115"/>
      <c r="E18" s="71"/>
      <c r="F18" s="66" t="s">
        <v>30</v>
      </c>
      <c r="G18" s="93">
        <v>0</v>
      </c>
      <c r="H18" s="65"/>
      <c r="I18" s="80">
        <f>G18/$I$7</f>
        <v>0</v>
      </c>
      <c r="J18" s="81"/>
      <c r="L18" s="19"/>
      <c r="M18" s="15"/>
      <c r="N18" s="15"/>
      <c r="O18" s="15"/>
    </row>
    <row r="19" spans="1:15" ht="12.75">
      <c r="A19" s="9">
        <v>3</v>
      </c>
      <c r="B19" s="14" t="s">
        <v>15</v>
      </c>
      <c r="C19" s="110"/>
      <c r="D19" s="111"/>
      <c r="E19" s="71"/>
      <c r="F19" s="66" t="s">
        <v>31</v>
      </c>
      <c r="G19" s="93">
        <v>0</v>
      </c>
      <c r="H19" s="107" t="str">
        <f>IF(G18*G19&lt;&gt;0,G19/G18*100&amp;" %","-")</f>
        <v>-</v>
      </c>
      <c r="I19" s="80">
        <f>G19/$I$7</f>
        <v>0</v>
      </c>
      <c r="J19" s="87"/>
      <c r="L19" s="19"/>
      <c r="M19" s="15"/>
      <c r="N19" s="15"/>
      <c r="O19" s="15"/>
    </row>
    <row r="20" spans="1:15" ht="13.5" thickBot="1">
      <c r="A20" s="9">
        <v>4</v>
      </c>
      <c r="B20" s="14" t="s">
        <v>16</v>
      </c>
      <c r="C20" s="110"/>
      <c r="D20" s="111"/>
      <c r="E20" s="71"/>
      <c r="F20" s="88" t="s">
        <v>32</v>
      </c>
      <c r="G20" s="92">
        <f>SUM(G18:G19)</f>
        <v>0</v>
      </c>
      <c r="H20" s="89"/>
      <c r="I20" s="90">
        <f>G20/$I$7</f>
        <v>0</v>
      </c>
      <c r="J20" s="91"/>
      <c r="L20" s="19"/>
      <c r="M20" s="15"/>
      <c r="N20" s="15"/>
      <c r="O20" s="15"/>
    </row>
    <row r="21" spans="1:15" ht="13.5" thickTop="1">
      <c r="A21" s="9">
        <v>5</v>
      </c>
      <c r="B21" s="14" t="s">
        <v>17</v>
      </c>
      <c r="C21" s="56"/>
      <c r="D21" s="57"/>
      <c r="E21" s="65"/>
      <c r="F21" s="65"/>
      <c r="G21" s="65"/>
      <c r="H21" s="65"/>
      <c r="I21" s="65"/>
      <c r="J21" s="65"/>
      <c r="L21" s="19"/>
      <c r="M21" s="15"/>
      <c r="N21" s="15"/>
      <c r="O21" s="15"/>
    </row>
    <row r="22" spans="1:15" ht="12.75">
      <c r="A22" s="9">
        <v>6</v>
      </c>
      <c r="B22" s="14" t="s">
        <v>18</v>
      </c>
      <c r="C22" s="108"/>
      <c r="D22" s="109"/>
      <c r="E22" s="65"/>
      <c r="F22" s="65"/>
      <c r="G22" s="65"/>
      <c r="H22" s="65"/>
      <c r="I22" s="65"/>
      <c r="J22" s="65"/>
      <c r="L22" s="19"/>
      <c r="M22" s="15"/>
      <c r="N22" s="15"/>
      <c r="O22" s="15"/>
    </row>
    <row r="23" spans="1:15" ht="12">
      <c r="A23" s="9">
        <v>7</v>
      </c>
      <c r="B23" s="14" t="s">
        <v>19</v>
      </c>
      <c r="C23" s="110"/>
      <c r="D23" s="111"/>
      <c r="L23" s="19"/>
      <c r="M23" s="15"/>
      <c r="N23" s="15"/>
      <c r="O23" s="15"/>
    </row>
    <row r="24" spans="1:15" ht="12">
      <c r="A24" s="9">
        <v>8</v>
      </c>
      <c r="B24" s="14" t="s">
        <v>20</v>
      </c>
      <c r="C24" s="110"/>
      <c r="D24" s="111"/>
      <c r="F24" s="21"/>
      <c r="L24" s="22"/>
      <c r="M24" s="15"/>
      <c r="N24" s="15"/>
      <c r="O24" s="15"/>
    </row>
    <row r="25" spans="12:15" ht="12">
      <c r="L25" s="22"/>
      <c r="M25" s="15"/>
      <c r="N25" s="15"/>
      <c r="O25" s="15"/>
    </row>
    <row r="26" spans="2:4" ht="12">
      <c r="B26" s="14"/>
      <c r="C26" s="23"/>
      <c r="D26" s="23"/>
    </row>
    <row r="27" ht="12.75" thickBot="1"/>
    <row r="28" spans="1:10" s="95" customFormat="1" ht="12.75">
      <c r="A28" s="94"/>
      <c r="B28" s="96" t="s">
        <v>406</v>
      </c>
      <c r="C28" s="97"/>
      <c r="D28" s="97"/>
      <c r="E28" s="97"/>
      <c r="F28" s="97"/>
      <c r="G28" s="97"/>
      <c r="H28" s="97"/>
      <c r="I28" s="97"/>
      <c r="J28" s="98"/>
    </row>
    <row r="29" spans="1:10" s="95" customFormat="1" ht="28.5" customHeight="1">
      <c r="A29" s="94"/>
      <c r="B29" s="112" t="s">
        <v>405</v>
      </c>
      <c r="C29" s="113"/>
      <c r="D29" s="113"/>
      <c r="E29" s="113"/>
      <c r="F29" s="113"/>
      <c r="G29" s="113"/>
      <c r="H29" s="113"/>
      <c r="I29" s="113"/>
      <c r="J29" s="114"/>
    </row>
    <row r="30" spans="1:10" s="95" customFormat="1" ht="12.75">
      <c r="A30" s="94"/>
      <c r="B30" s="112" t="s">
        <v>392</v>
      </c>
      <c r="C30" s="113"/>
      <c r="D30" s="113"/>
      <c r="E30" s="113"/>
      <c r="F30" s="113"/>
      <c r="G30" s="113"/>
      <c r="H30" s="113"/>
      <c r="I30" s="113"/>
      <c r="J30" s="114"/>
    </row>
    <row r="31" spans="1:10" s="95" customFormat="1" ht="12.75">
      <c r="A31" s="94"/>
      <c r="B31" s="112" t="s">
        <v>380</v>
      </c>
      <c r="C31" s="113"/>
      <c r="D31" s="113"/>
      <c r="E31" s="113"/>
      <c r="F31" s="113"/>
      <c r="G31" s="113"/>
      <c r="H31" s="113"/>
      <c r="I31" s="113"/>
      <c r="J31" s="114"/>
    </row>
    <row r="32" spans="1:10" s="95" customFormat="1" ht="12.75">
      <c r="A32" s="94"/>
      <c r="B32" s="112" t="s">
        <v>385</v>
      </c>
      <c r="C32" s="113"/>
      <c r="D32" s="113"/>
      <c r="E32" s="113"/>
      <c r="F32" s="113"/>
      <c r="G32" s="113"/>
      <c r="H32" s="113"/>
      <c r="I32" s="113"/>
      <c r="J32" s="114"/>
    </row>
    <row r="33" spans="1:10" s="95" customFormat="1" ht="12.75">
      <c r="A33" s="94"/>
      <c r="B33" s="112" t="s">
        <v>389</v>
      </c>
      <c r="C33" s="113"/>
      <c r="D33" s="113"/>
      <c r="E33" s="113"/>
      <c r="F33" s="113"/>
      <c r="G33" s="113"/>
      <c r="H33" s="113"/>
      <c r="I33" s="113"/>
      <c r="J33" s="114"/>
    </row>
    <row r="34" spans="1:10" s="95" customFormat="1" ht="12.75">
      <c r="A34" s="94"/>
      <c r="B34" s="99" t="s">
        <v>421</v>
      </c>
      <c r="C34" s="100"/>
      <c r="D34" s="100"/>
      <c r="E34" s="100"/>
      <c r="F34" s="100"/>
      <c r="G34" s="100"/>
      <c r="H34" s="100"/>
      <c r="I34" s="100"/>
      <c r="J34" s="101"/>
    </row>
    <row r="35" spans="1:10" s="95" customFormat="1" ht="12.75">
      <c r="A35" s="94"/>
      <c r="B35" s="99" t="s">
        <v>409</v>
      </c>
      <c r="C35" s="100"/>
      <c r="D35" s="100"/>
      <c r="E35" s="100"/>
      <c r="F35" s="100"/>
      <c r="G35" s="100"/>
      <c r="H35" s="100"/>
      <c r="I35" s="100"/>
      <c r="J35" s="101"/>
    </row>
    <row r="36" spans="1:10" s="95" customFormat="1" ht="12.75">
      <c r="A36" s="94"/>
      <c r="B36" s="99" t="s">
        <v>417</v>
      </c>
      <c r="C36" s="100"/>
      <c r="D36" s="100"/>
      <c r="E36" s="100"/>
      <c r="F36" s="100"/>
      <c r="G36" s="100"/>
      <c r="H36" s="100"/>
      <c r="I36" s="100"/>
      <c r="J36" s="101"/>
    </row>
    <row r="37" spans="1:10" s="95" customFormat="1" ht="29.25" customHeight="1">
      <c r="A37" s="94"/>
      <c r="B37" s="112" t="s">
        <v>416</v>
      </c>
      <c r="C37" s="113"/>
      <c r="D37" s="113"/>
      <c r="E37" s="113"/>
      <c r="F37" s="113"/>
      <c r="G37" s="113"/>
      <c r="H37" s="113"/>
      <c r="I37" s="113"/>
      <c r="J37" s="114"/>
    </row>
    <row r="38" spans="1:10" s="95" customFormat="1" ht="12.75">
      <c r="A38" s="94"/>
      <c r="B38" s="102"/>
      <c r="C38" s="100"/>
      <c r="D38" s="100"/>
      <c r="E38" s="100"/>
      <c r="F38" s="100"/>
      <c r="G38" s="100"/>
      <c r="H38" s="100"/>
      <c r="I38" s="100"/>
      <c r="J38" s="101"/>
    </row>
    <row r="39" spans="1:10" s="95" customFormat="1" ht="12.75">
      <c r="A39" s="94"/>
      <c r="B39" s="103" t="s">
        <v>407</v>
      </c>
      <c r="C39" s="100"/>
      <c r="D39" s="100"/>
      <c r="E39" s="100"/>
      <c r="F39" s="100"/>
      <c r="G39" s="100"/>
      <c r="H39" s="100"/>
      <c r="I39" s="100"/>
      <c r="J39" s="101"/>
    </row>
    <row r="40" spans="1:10" s="95" customFormat="1" ht="27.75" customHeight="1">
      <c r="A40" s="94"/>
      <c r="B40" s="112" t="s">
        <v>414</v>
      </c>
      <c r="C40" s="113"/>
      <c r="D40" s="113"/>
      <c r="E40" s="113"/>
      <c r="F40" s="113"/>
      <c r="G40" s="113"/>
      <c r="H40" s="113"/>
      <c r="I40" s="113"/>
      <c r="J40" s="114"/>
    </row>
    <row r="41" spans="1:10" s="95" customFormat="1" ht="25.5" customHeight="1">
      <c r="A41" s="94"/>
      <c r="B41" s="112" t="s">
        <v>415</v>
      </c>
      <c r="C41" s="113"/>
      <c r="D41" s="113"/>
      <c r="E41" s="113"/>
      <c r="F41" s="113"/>
      <c r="G41" s="113"/>
      <c r="H41" s="113"/>
      <c r="I41" s="113"/>
      <c r="J41" s="114"/>
    </row>
    <row r="42" spans="1:10" s="95" customFormat="1" ht="12.75">
      <c r="A42" s="94"/>
      <c r="B42" s="99" t="s">
        <v>408</v>
      </c>
      <c r="C42" s="104"/>
      <c r="D42" s="104"/>
      <c r="E42" s="104"/>
      <c r="F42" s="104"/>
      <c r="G42" s="104"/>
      <c r="H42" s="104"/>
      <c r="I42" s="104"/>
      <c r="J42" s="105"/>
    </row>
    <row r="43" spans="1:10" s="95" customFormat="1" ht="12.75">
      <c r="A43" s="94"/>
      <c r="B43" s="99" t="s">
        <v>411</v>
      </c>
      <c r="C43" s="104"/>
      <c r="D43" s="104"/>
      <c r="E43" s="104"/>
      <c r="F43" s="104"/>
      <c r="G43" s="104"/>
      <c r="H43" s="104"/>
      <c r="I43" s="104"/>
      <c r="J43" s="105"/>
    </row>
    <row r="44" spans="1:10" s="95" customFormat="1" ht="27" customHeight="1">
      <c r="A44" s="94"/>
      <c r="B44" s="112" t="s">
        <v>412</v>
      </c>
      <c r="C44" s="113"/>
      <c r="D44" s="113"/>
      <c r="E44" s="113"/>
      <c r="F44" s="113"/>
      <c r="G44" s="113"/>
      <c r="H44" s="113"/>
      <c r="I44" s="113"/>
      <c r="J44" s="114"/>
    </row>
    <row r="45" spans="1:10" s="95" customFormat="1" ht="13.5" customHeight="1" thickBot="1">
      <c r="A45" s="94"/>
      <c r="B45" s="117" t="s">
        <v>413</v>
      </c>
      <c r="C45" s="118"/>
      <c r="D45" s="118"/>
      <c r="E45" s="118"/>
      <c r="F45" s="118"/>
      <c r="G45" s="118"/>
      <c r="H45" s="118"/>
      <c r="I45" s="118"/>
      <c r="J45" s="119"/>
    </row>
    <row r="46" ht="12.75" thickBot="1"/>
    <row r="47" spans="2:10" ht="12">
      <c r="B47" s="24"/>
      <c r="C47" s="25"/>
      <c r="D47" s="25"/>
      <c r="E47" s="25"/>
      <c r="F47" s="25"/>
      <c r="G47" s="25"/>
      <c r="H47" s="25"/>
      <c r="I47" s="25"/>
      <c r="J47" s="26"/>
    </row>
    <row r="48" spans="1:15" ht="12">
      <c r="A48" s="11" t="s">
        <v>35</v>
      </c>
      <c r="B48" s="27" t="str">
        <f>"Etapa de "&amp;LOWER(F9)</f>
        <v>Etapa de desarrollo</v>
      </c>
      <c r="C48" s="28"/>
      <c r="D48" s="29" t="s">
        <v>36</v>
      </c>
      <c r="E48" s="30">
        <v>41640</v>
      </c>
      <c r="F48" s="29" t="s">
        <v>37</v>
      </c>
      <c r="G48" s="30">
        <v>42005</v>
      </c>
      <c r="H48" s="29" t="s">
        <v>38</v>
      </c>
      <c r="I48" s="31">
        <f>G48-E48</f>
        <v>365</v>
      </c>
      <c r="J48" s="32">
        <f>ROUND(I48/30,0)</f>
        <v>12</v>
      </c>
      <c r="L48" s="13" t="s">
        <v>379</v>
      </c>
      <c r="M48" s="12"/>
      <c r="N48" s="12"/>
      <c r="O48" s="12"/>
    </row>
    <row r="49" spans="2:15" ht="12.75" thickBot="1">
      <c r="B49" s="33"/>
      <c r="C49" s="34"/>
      <c r="D49" s="34"/>
      <c r="E49" s="34"/>
      <c r="F49" s="34"/>
      <c r="G49" s="34"/>
      <c r="H49" s="34"/>
      <c r="I49" s="34"/>
      <c r="J49" s="35"/>
      <c r="L49" s="54" t="s">
        <v>378</v>
      </c>
      <c r="M49" s="17"/>
      <c r="N49" s="17"/>
      <c r="O49" s="17"/>
    </row>
    <row r="50" spans="12:15" ht="12">
      <c r="L50" s="19"/>
      <c r="M50" s="15"/>
      <c r="N50" s="15"/>
      <c r="O50" s="15"/>
    </row>
    <row r="51" spans="2:15" ht="12">
      <c r="B51" s="11" t="s">
        <v>59</v>
      </c>
      <c r="L51" s="19"/>
      <c r="M51" s="15"/>
      <c r="N51" s="15"/>
      <c r="O51" s="15"/>
    </row>
    <row r="52" spans="1:15" ht="12">
      <c r="A52" s="9">
        <v>1</v>
      </c>
      <c r="B52" s="14" t="s">
        <v>39</v>
      </c>
      <c r="C52" s="116">
        <v>0</v>
      </c>
      <c r="D52" s="116"/>
      <c r="L52" s="19"/>
      <c r="M52" s="15"/>
      <c r="N52" s="15"/>
      <c r="O52" s="15"/>
    </row>
    <row r="53" spans="1:15" ht="12">
      <c r="A53" s="9">
        <v>2</v>
      </c>
      <c r="B53" s="14" t="s">
        <v>40</v>
      </c>
      <c r="C53" s="116">
        <v>0</v>
      </c>
      <c r="D53" s="116"/>
      <c r="L53" s="19"/>
      <c r="M53" s="15"/>
      <c r="N53" s="15"/>
      <c r="O53" s="15"/>
    </row>
    <row r="54" spans="1:15" ht="12">
      <c r="A54" s="9">
        <v>3</v>
      </c>
      <c r="B54" s="14" t="s">
        <v>41</v>
      </c>
      <c r="C54" s="116">
        <v>0</v>
      </c>
      <c r="D54" s="116"/>
      <c r="L54" s="19"/>
      <c r="M54" s="15"/>
      <c r="N54" s="15"/>
      <c r="O54" s="15"/>
    </row>
    <row r="55" spans="1:15" ht="12">
      <c r="A55" s="9">
        <v>4</v>
      </c>
      <c r="B55" s="14" t="s">
        <v>42</v>
      </c>
      <c r="C55" s="116">
        <v>0</v>
      </c>
      <c r="D55" s="116"/>
      <c r="L55" s="19"/>
      <c r="M55" s="15"/>
      <c r="N55" s="15"/>
      <c r="O55" s="15"/>
    </row>
    <row r="56" spans="1:15" ht="12">
      <c r="A56" s="9">
        <v>5</v>
      </c>
      <c r="B56" s="14" t="s">
        <v>43</v>
      </c>
      <c r="C56" s="116">
        <v>0</v>
      </c>
      <c r="D56" s="116"/>
      <c r="L56" s="19"/>
      <c r="M56" s="15"/>
      <c r="N56" s="15"/>
      <c r="O56" s="15"/>
    </row>
    <row r="57" spans="2:15" ht="12">
      <c r="B57" s="36"/>
      <c r="C57" s="36"/>
      <c r="D57" s="36"/>
      <c r="E57" s="36"/>
      <c r="F57" s="36"/>
      <c r="G57" s="36"/>
      <c r="H57" s="36"/>
      <c r="I57" s="36"/>
      <c r="J57" s="36"/>
      <c r="L57" s="19"/>
      <c r="M57" s="15"/>
      <c r="N57" s="15"/>
      <c r="O57" s="15"/>
    </row>
    <row r="58" spans="12:15" ht="12">
      <c r="L58" s="19"/>
      <c r="M58" s="15"/>
      <c r="N58" s="15"/>
      <c r="O58" s="15"/>
    </row>
    <row r="59" spans="7:15" ht="12.75">
      <c r="G59" s="49"/>
      <c r="H59" s="49"/>
      <c r="I59" s="50" t="str">
        <f>"Total etapa de "&amp;LOWER(F9)&amp;" en pesos chilenos"</f>
        <v>Total etapa de desarrollo en pesos chilenos</v>
      </c>
      <c r="J59" s="51">
        <f>SUM(C52:D56)</f>
        <v>0</v>
      </c>
      <c r="L59" s="15"/>
      <c r="M59" s="15"/>
      <c r="N59" s="15"/>
      <c r="O59" s="15"/>
    </row>
    <row r="60" spans="7:15" ht="12.75">
      <c r="G60" s="49"/>
      <c r="H60" s="49"/>
      <c r="I60" s="52" t="s">
        <v>44</v>
      </c>
      <c r="J60" s="53">
        <f>J59/$I$7</f>
        <v>0</v>
      </c>
      <c r="L60" s="15"/>
      <c r="M60" s="15"/>
      <c r="N60" s="15"/>
      <c r="O60" s="15"/>
    </row>
    <row r="61" spans="12:15" ht="12.75" thickBot="1">
      <c r="L61" s="15"/>
      <c r="M61" s="15"/>
      <c r="N61" s="15"/>
      <c r="O61" s="15"/>
    </row>
    <row r="62" spans="2:10" ht="12">
      <c r="B62" s="24"/>
      <c r="C62" s="25"/>
      <c r="D62" s="25"/>
      <c r="E62" s="25"/>
      <c r="F62" s="25"/>
      <c r="G62" s="25"/>
      <c r="H62" s="25"/>
      <c r="I62" s="25"/>
      <c r="J62" s="26"/>
    </row>
    <row r="63" spans="1:15" ht="12">
      <c r="A63" s="11" t="s">
        <v>45</v>
      </c>
      <c r="B63" s="27" t="str">
        <f>"Etapa de "&amp;LOWER(F10)</f>
        <v>Etapa de pre-producción</v>
      </c>
      <c r="C63" s="28"/>
      <c r="D63" s="29" t="s">
        <v>36</v>
      </c>
      <c r="E63" s="30">
        <v>42795</v>
      </c>
      <c r="F63" s="29" t="s">
        <v>37</v>
      </c>
      <c r="G63" s="30">
        <v>43070</v>
      </c>
      <c r="H63" s="29" t="s">
        <v>38</v>
      </c>
      <c r="I63" s="31">
        <f>G63-E63</f>
        <v>275</v>
      </c>
      <c r="J63" s="32">
        <f>ROUND(I63/30,0)</f>
        <v>9</v>
      </c>
      <c r="L63" s="13" t="s">
        <v>379</v>
      </c>
      <c r="M63" s="12"/>
      <c r="N63" s="12"/>
      <c r="O63" s="12"/>
    </row>
    <row r="64" spans="2:15" ht="12.75" thickBot="1">
      <c r="B64" s="33"/>
      <c r="C64" s="34"/>
      <c r="D64" s="34"/>
      <c r="E64" s="34"/>
      <c r="F64" s="34"/>
      <c r="G64" s="34"/>
      <c r="H64" s="34"/>
      <c r="I64" s="34"/>
      <c r="J64" s="35"/>
      <c r="L64" s="54" t="s">
        <v>378</v>
      </c>
      <c r="M64" s="17"/>
      <c r="N64" s="17"/>
      <c r="O64" s="17"/>
    </row>
    <row r="65" spans="1:15" ht="12">
      <c r="A65" s="11" t="s">
        <v>46</v>
      </c>
      <c r="B65" s="12" t="str">
        <f>"Oficina "&amp;LOWER($F$10)</f>
        <v>Oficina pre-producción</v>
      </c>
      <c r="L65" s="19"/>
      <c r="M65" s="15"/>
      <c r="N65" s="15"/>
      <c r="O65" s="15"/>
    </row>
    <row r="66" spans="2:15" ht="12">
      <c r="B66" s="122" t="str">
        <f>"* Valor de arriendo, mantenimiento, aseo, insumos de oficina como cuentas de luz, internet, etc. durante la etapa de "&amp;LOWER($F$10)</f>
        <v>* Valor de arriendo, mantenimiento, aseo, insumos de oficina como cuentas de luz, internet, etc. durante la etapa de pre-producción</v>
      </c>
      <c r="C66" s="122"/>
      <c r="D66" s="122"/>
      <c r="E66" s="122"/>
      <c r="F66" s="122"/>
      <c r="L66" s="19"/>
      <c r="M66" s="15"/>
      <c r="N66" s="15"/>
      <c r="O66" s="15"/>
    </row>
    <row r="67" spans="2:15" ht="12">
      <c r="B67" s="17"/>
      <c r="L67" s="19"/>
      <c r="M67" s="15"/>
      <c r="N67" s="15"/>
      <c r="O67" s="15"/>
    </row>
    <row r="68" spans="1:15" ht="12">
      <c r="A68" s="9">
        <v>1</v>
      </c>
      <c r="B68" s="40" t="str">
        <f>"Arriendo oficina "&amp;LOWER(F10)</f>
        <v>Arriendo oficina pre-producción</v>
      </c>
      <c r="C68" s="41">
        <v>0</v>
      </c>
      <c r="D68" s="42" t="s">
        <v>55</v>
      </c>
      <c r="E68" s="43" t="s">
        <v>48</v>
      </c>
      <c r="F68" s="18">
        <v>0</v>
      </c>
      <c r="G68" s="43" t="s">
        <v>49</v>
      </c>
      <c r="H68" s="18">
        <v>0</v>
      </c>
      <c r="I68" s="44">
        <f>IF(H68+F68=0,"","= "&amp;ROUNDDOWN((H68/(F68)*100),0)&amp;"% del Neto / "&amp;ROUNDDOWN((H68/(H68+F68)*100),0)&amp;"% del Bruto")</f>
      </c>
      <c r="J68" s="20">
        <f>C68*(F68+H68)</f>
        <v>0</v>
      </c>
      <c r="L68" s="19"/>
      <c r="M68" s="15"/>
      <c r="N68" s="15"/>
      <c r="O68" s="15"/>
    </row>
    <row r="69" spans="1:15" ht="12">
      <c r="A69" s="9">
        <v>2</v>
      </c>
      <c r="B69" s="40" t="s">
        <v>395</v>
      </c>
      <c r="C69" s="41">
        <v>0</v>
      </c>
      <c r="D69" s="42" t="s">
        <v>55</v>
      </c>
      <c r="E69" s="43" t="s">
        <v>48</v>
      </c>
      <c r="F69" s="18">
        <v>0</v>
      </c>
      <c r="G69" s="43" t="s">
        <v>49</v>
      </c>
      <c r="H69" s="18">
        <v>0</v>
      </c>
      <c r="I69" s="44">
        <f>IF(H69+F69=0,"","= "&amp;ROUNDDOWN((H69/(F69)*100),0)&amp;"% del Neto / "&amp;ROUNDDOWN((H69/(H69+F69)*100),0)&amp;"% del Bruto")</f>
      </c>
      <c r="J69" s="20">
        <f>C69*(F69+H69)</f>
        <v>0</v>
      </c>
      <c r="L69" s="19"/>
      <c r="M69" s="15"/>
      <c r="N69" s="15"/>
      <c r="O69" s="15"/>
    </row>
    <row r="70" spans="1:15" ht="12">
      <c r="A70" s="9">
        <v>3</v>
      </c>
      <c r="B70" s="40" t="s">
        <v>396</v>
      </c>
      <c r="C70" s="41">
        <v>0</v>
      </c>
      <c r="D70" s="42" t="s">
        <v>55</v>
      </c>
      <c r="E70" s="43" t="s">
        <v>48</v>
      </c>
      <c r="F70" s="18">
        <v>0</v>
      </c>
      <c r="G70" s="43" t="s">
        <v>49</v>
      </c>
      <c r="H70" s="18">
        <v>0</v>
      </c>
      <c r="I70" s="44">
        <f>IF(H70+F70=0,"","= "&amp;ROUNDDOWN((H70/(F70)*100),0)&amp;"% del Neto / "&amp;ROUNDDOWN((H70/(H70+F70)*100),0)&amp;"% del Bruto")</f>
      </c>
      <c r="J70" s="20">
        <f>C70*(F70+H70)</f>
        <v>0</v>
      </c>
      <c r="L70" s="19"/>
      <c r="M70" s="15"/>
      <c r="N70" s="15"/>
      <c r="O70" s="15"/>
    </row>
    <row r="71" spans="1:15" ht="12">
      <c r="A71" s="9">
        <v>4</v>
      </c>
      <c r="B71" s="40" t="s">
        <v>47</v>
      </c>
      <c r="C71" s="41">
        <v>0</v>
      </c>
      <c r="D71" s="42" t="s">
        <v>55</v>
      </c>
      <c r="E71" s="43" t="s">
        <v>48</v>
      </c>
      <c r="F71" s="18">
        <v>0</v>
      </c>
      <c r="G71" s="43" t="s">
        <v>49</v>
      </c>
      <c r="H71" s="18">
        <v>0</v>
      </c>
      <c r="I71" s="44">
        <f>IF(H71+F71=0,"","= "&amp;ROUNDDOWN((H71/(F71)*100),0)&amp;"% del Neto / "&amp;ROUNDDOWN((H71/(H71+F71)*100),0)&amp;"% del Bruto")</f>
      </c>
      <c r="J71" s="20">
        <f>C71*(F71+H71)</f>
        <v>0</v>
      </c>
      <c r="L71" s="19"/>
      <c r="M71" s="15"/>
      <c r="N71" s="15"/>
      <c r="O71" s="15"/>
    </row>
    <row r="72" spans="2:15" ht="12">
      <c r="B72" s="40"/>
      <c r="C72" s="45"/>
      <c r="D72" s="42"/>
      <c r="E72" s="43"/>
      <c r="F72" s="16"/>
      <c r="G72" s="43"/>
      <c r="H72" s="16"/>
      <c r="J72" s="20"/>
      <c r="L72" s="19"/>
      <c r="M72" s="15"/>
      <c r="N72" s="15"/>
      <c r="O72" s="15"/>
    </row>
    <row r="73" spans="2:15" ht="12">
      <c r="B73" s="46" t="s">
        <v>418</v>
      </c>
      <c r="L73" s="19"/>
      <c r="M73" s="15"/>
      <c r="N73" s="15"/>
      <c r="O73" s="15"/>
    </row>
    <row r="74" spans="9:15" ht="12">
      <c r="I74" s="43" t="str">
        <f>"Total "&amp;LOWER(B65)</f>
        <v>Total oficina pre-producción</v>
      </c>
      <c r="J74" s="20">
        <f>SUM(J68:J73)</f>
        <v>0</v>
      </c>
      <c r="L74" s="106"/>
      <c r="M74" s="15"/>
      <c r="N74" s="15"/>
      <c r="O74" s="15"/>
    </row>
    <row r="75" spans="2:15" ht="12">
      <c r="B75" s="36"/>
      <c r="C75" s="36"/>
      <c r="D75" s="36"/>
      <c r="E75" s="36"/>
      <c r="F75" s="36"/>
      <c r="G75" s="36"/>
      <c r="H75" s="36"/>
      <c r="I75" s="36"/>
      <c r="J75" s="36"/>
      <c r="L75" s="19"/>
      <c r="M75" s="15"/>
      <c r="N75" s="15"/>
      <c r="O75" s="15"/>
    </row>
    <row r="76" spans="1:15" ht="12">
      <c r="A76" s="11" t="s">
        <v>50</v>
      </c>
      <c r="B76" s="12" t="str">
        <f>"Contratos equipo de trabajo "&amp;LOWER($F$10)</f>
        <v>Contratos equipo de trabajo pre-producción</v>
      </c>
      <c r="L76" s="19"/>
      <c r="M76" s="15"/>
      <c r="N76" s="15"/>
      <c r="O76" s="15"/>
    </row>
    <row r="77" spans="2:15" ht="12">
      <c r="B77" s="122" t="str">
        <f>"* Sueldos y cargas sociales del equipo de trabajo y/o personal administrativo durante la etapa de "&amp;LOWER($F$10)</f>
        <v>* Sueldos y cargas sociales del equipo de trabajo y/o personal administrativo durante la etapa de pre-producción</v>
      </c>
      <c r="C77" s="122"/>
      <c r="D77" s="122"/>
      <c r="E77" s="122"/>
      <c r="L77" s="19"/>
      <c r="M77" s="15"/>
      <c r="N77" s="15"/>
      <c r="O77" s="15"/>
    </row>
    <row r="78" spans="2:15" ht="12">
      <c r="B78" s="17"/>
      <c r="L78" s="19"/>
      <c r="M78" s="15"/>
      <c r="N78" s="15"/>
      <c r="O78" s="15"/>
    </row>
    <row r="79" spans="1:15" ht="12.75" customHeight="1">
      <c r="A79" s="9">
        <v>1</v>
      </c>
      <c r="B79" s="40" t="s">
        <v>360</v>
      </c>
      <c r="C79" s="41">
        <v>0</v>
      </c>
      <c r="D79" s="10" t="s">
        <v>391</v>
      </c>
      <c r="E79" s="43" t="str">
        <f>"Costo líquido por "&amp;IF(D79="día(s)","día","mes")&amp;" = "</f>
        <v>Costo líquido por mes = </v>
      </c>
      <c r="F79" s="18">
        <v>0</v>
      </c>
      <c r="G79" s="120" t="str">
        <f>"Carga trabajador + empleador por "&amp;IF(D79="día(s)","día","mes")&amp;" ("&amp;IF(F79=0," %",TEXT(ROUND(I79/(F79+I79),2),"#%"))&amp;") ="</f>
        <v>Carga trabajador + empleador por mes ( %) =</v>
      </c>
      <c r="H79" s="121"/>
      <c r="I79" s="18">
        <v>0</v>
      </c>
      <c r="J79" s="20">
        <f>C79*(F79+I79)</f>
        <v>0</v>
      </c>
      <c r="L79" s="19"/>
      <c r="M79" s="15"/>
      <c r="N79" s="15"/>
      <c r="O79" s="15"/>
    </row>
    <row r="80" spans="1:15" ht="12.75" customHeight="1">
      <c r="A80" s="9">
        <v>2</v>
      </c>
      <c r="B80" s="40" t="s">
        <v>397</v>
      </c>
      <c r="C80" s="41">
        <v>0</v>
      </c>
      <c r="D80" s="10" t="s">
        <v>391</v>
      </c>
      <c r="E80" s="43" t="str">
        <f>"Costo líquido por "&amp;IF(D80="día(s)","día","mes")&amp;" = "</f>
        <v>Costo líquido por mes = </v>
      </c>
      <c r="F80" s="18">
        <v>0</v>
      </c>
      <c r="G80" s="120" t="str">
        <f>"Carga trabajador + empleador por "&amp;IF(D80="día(s)","día","mes")&amp;" ("&amp;IF(F80=0," %",TEXT(ROUND(I80/(F80+I80),2),"#%"))&amp;") ="</f>
        <v>Carga trabajador + empleador por mes ( %) =</v>
      </c>
      <c r="H80" s="121"/>
      <c r="I80" s="18">
        <v>0</v>
      </c>
      <c r="J80" s="20">
        <f>C80*(F80+I80)</f>
        <v>0</v>
      </c>
      <c r="L80" s="19"/>
      <c r="M80" s="15"/>
      <c r="N80" s="15"/>
      <c r="O80" s="15"/>
    </row>
    <row r="81" spans="1:15" ht="12.75" customHeight="1">
      <c r="A81" s="9">
        <v>3</v>
      </c>
      <c r="B81" s="40" t="s">
        <v>58</v>
      </c>
      <c r="C81" s="41">
        <v>0</v>
      </c>
      <c r="D81" s="10" t="s">
        <v>391</v>
      </c>
      <c r="E81" s="43" t="str">
        <f>"Costo líquido por "&amp;IF(D81="día(s)","día","mes")&amp;" = "</f>
        <v>Costo líquido por mes = </v>
      </c>
      <c r="F81" s="18">
        <v>0</v>
      </c>
      <c r="G81" s="120" t="str">
        <f>"Carga trabajador + empleador por "&amp;IF(D81="día(s)","día","mes")&amp;" ("&amp;IF(F81=0," %",TEXT(ROUND(I81/(F81+I81),2),"#%"))&amp;") ="</f>
        <v>Carga trabajador + empleador por mes ( %) =</v>
      </c>
      <c r="H81" s="121"/>
      <c r="I81" s="18">
        <v>0</v>
      </c>
      <c r="J81" s="20">
        <f>C81*(F81+I81)</f>
        <v>0</v>
      </c>
      <c r="L81" s="19"/>
      <c r="M81" s="15"/>
      <c r="N81" s="15"/>
      <c r="O81" s="15"/>
    </row>
    <row r="82" spans="2:15" ht="12">
      <c r="B82" s="46" t="s">
        <v>56</v>
      </c>
      <c r="L82" s="19"/>
      <c r="M82" s="15"/>
      <c r="N82" s="15"/>
      <c r="O82" s="15"/>
    </row>
    <row r="83" spans="2:15" ht="12">
      <c r="B83" s="46"/>
      <c r="L83" s="19"/>
      <c r="M83" s="15"/>
      <c r="N83" s="15"/>
      <c r="O83" s="15"/>
    </row>
    <row r="84" spans="9:15" ht="12">
      <c r="I84" s="43" t="str">
        <f>"Total "&amp;LOWER(B76)</f>
        <v>Total contratos equipo de trabajo pre-producción</v>
      </c>
      <c r="J84" s="20">
        <f>SUM(J79:J82)</f>
        <v>0</v>
      </c>
      <c r="L84" s="19"/>
      <c r="M84" s="15"/>
      <c r="N84" s="15"/>
      <c r="O84" s="15"/>
    </row>
    <row r="85" spans="2:15" ht="12">
      <c r="B85" s="36"/>
      <c r="C85" s="36"/>
      <c r="D85" s="36"/>
      <c r="E85" s="36"/>
      <c r="F85" s="36"/>
      <c r="G85" s="36"/>
      <c r="H85" s="36"/>
      <c r="I85" s="36"/>
      <c r="J85" s="36"/>
      <c r="L85" s="19"/>
      <c r="M85" s="15"/>
      <c r="N85" s="15"/>
      <c r="O85" s="15"/>
    </row>
    <row r="86" spans="1:15" ht="12">
      <c r="A86" s="11" t="s">
        <v>85</v>
      </c>
      <c r="B86" s="12" t="str">
        <f>"Gastos de operación - "&amp;LOWER($F$10)</f>
        <v>Gastos de operación - pre-producción</v>
      </c>
      <c r="L86" s="19"/>
      <c r="M86" s="15"/>
      <c r="N86" s="15"/>
      <c r="O86" s="15"/>
    </row>
    <row r="87" spans="2:15" ht="12">
      <c r="B87" s="123" t="str">
        <f>"* Compra de insumos, arriendos o contratación de servicios, incluida la asignación del responsable del proyecto en la etapa de "&amp;LOWER($F$10)</f>
        <v>* Compra de insumos, arriendos o contratación de servicios, incluida la asignación del responsable del proyecto en la etapa de pre-producción</v>
      </c>
      <c r="C87" s="123"/>
      <c r="D87" s="123"/>
      <c r="E87" s="123"/>
      <c r="F87" s="123"/>
      <c r="G87" s="123"/>
      <c r="L87" s="19"/>
      <c r="M87" s="15"/>
      <c r="N87" s="15"/>
      <c r="O87" s="15"/>
    </row>
    <row r="88" spans="2:15" ht="12">
      <c r="B88" s="17"/>
      <c r="L88" s="19"/>
      <c r="M88" s="15"/>
      <c r="N88" s="15"/>
      <c r="O88" s="15"/>
    </row>
    <row r="89" spans="1:15" ht="12">
      <c r="A89" s="9">
        <v>1</v>
      </c>
      <c r="B89" s="40" t="s">
        <v>410</v>
      </c>
      <c r="C89" s="41">
        <v>0</v>
      </c>
      <c r="D89" s="42" t="s">
        <v>55</v>
      </c>
      <c r="E89" s="43" t="s">
        <v>48</v>
      </c>
      <c r="F89" s="18">
        <v>0</v>
      </c>
      <c r="G89" s="43" t="s">
        <v>49</v>
      </c>
      <c r="H89" s="18">
        <v>0</v>
      </c>
      <c r="I89" s="44">
        <f>IF(H89+F89=0,"","= "&amp;ROUNDDOWN((H89/(F89)*100),0)&amp;"% del Neto / "&amp;ROUNDDOWN((H89/(H89+F89)*100),0)&amp;"% del Bruto")</f>
      </c>
      <c r="J89" s="20">
        <f>C89*(F89+H89)</f>
        <v>0</v>
      </c>
      <c r="L89" s="19"/>
      <c r="M89" s="15"/>
      <c r="N89" s="15"/>
      <c r="O89" s="15"/>
    </row>
    <row r="90" spans="1:15" ht="12">
      <c r="A90" s="9">
        <v>2</v>
      </c>
      <c r="B90" s="40" t="s">
        <v>93</v>
      </c>
      <c r="C90" s="41">
        <v>0</v>
      </c>
      <c r="D90" s="42" t="s">
        <v>55</v>
      </c>
      <c r="E90" s="43" t="s">
        <v>48</v>
      </c>
      <c r="F90" s="18">
        <v>0</v>
      </c>
      <c r="G90" s="43" t="s">
        <v>49</v>
      </c>
      <c r="H90" s="18">
        <v>0</v>
      </c>
      <c r="I90" s="44">
        <f>IF(H90+F90=0,"","= "&amp;ROUNDDOWN((H90/(F90)*100),0)&amp;"% del Neto / "&amp;ROUNDDOWN((H90/(H90+F90)*100),0)&amp;"% del Bruto")</f>
      </c>
      <c r="J90" s="20">
        <f>C90*(F90+H90)</f>
        <v>0</v>
      </c>
      <c r="L90" s="19"/>
      <c r="M90" s="15"/>
      <c r="N90" s="15"/>
      <c r="O90" s="15"/>
    </row>
    <row r="91" spans="1:15" ht="12">
      <c r="A91" s="9">
        <v>3</v>
      </c>
      <c r="B91" s="40" t="s">
        <v>47</v>
      </c>
      <c r="C91" s="41">
        <v>0</v>
      </c>
      <c r="D91" s="42" t="s">
        <v>55</v>
      </c>
      <c r="E91" s="43" t="s">
        <v>48</v>
      </c>
      <c r="F91" s="18">
        <v>0</v>
      </c>
      <c r="G91" s="43" t="s">
        <v>49</v>
      </c>
      <c r="H91" s="18">
        <v>0</v>
      </c>
      <c r="I91" s="44">
        <f>IF(H91+F91=0,"","= "&amp;ROUNDDOWN((H91/(F91)*100),0)&amp;"% del Neto / "&amp;ROUNDDOWN((H91/(H91+F91)*100),0)&amp;"% del Bruto")</f>
      </c>
      <c r="J91" s="20">
        <f>C91*(F91+H91)</f>
        <v>0</v>
      </c>
      <c r="L91" s="19"/>
      <c r="M91" s="15"/>
      <c r="N91" s="15"/>
      <c r="O91" s="15"/>
    </row>
    <row r="92" spans="2:15" ht="12">
      <c r="B92" s="46" t="s">
        <v>56</v>
      </c>
      <c r="L92" s="19"/>
      <c r="M92" s="15"/>
      <c r="N92" s="15"/>
      <c r="O92" s="15"/>
    </row>
    <row r="93" spans="2:15" ht="12">
      <c r="B93" s="46"/>
      <c r="L93" s="19"/>
      <c r="M93" s="15"/>
      <c r="N93" s="15"/>
      <c r="O93" s="15"/>
    </row>
    <row r="94" spans="9:15" ht="12">
      <c r="I94" s="43" t="str">
        <f>"Total "&amp;LOWER(B86)</f>
        <v>Total gastos de operación - pre-producción</v>
      </c>
      <c r="J94" s="20">
        <f>SUM(J89:J92)</f>
        <v>0</v>
      </c>
      <c r="L94" s="19"/>
      <c r="M94" s="15"/>
      <c r="N94" s="15"/>
      <c r="O94" s="15"/>
    </row>
    <row r="95" spans="2:15" ht="12">
      <c r="B95" s="36"/>
      <c r="C95" s="36"/>
      <c r="D95" s="36"/>
      <c r="E95" s="36"/>
      <c r="F95" s="36"/>
      <c r="G95" s="36"/>
      <c r="H95" s="36"/>
      <c r="I95" s="36"/>
      <c r="J95" s="36"/>
      <c r="L95" s="19"/>
      <c r="M95" s="15"/>
      <c r="N95" s="15"/>
      <c r="O95" s="15"/>
    </row>
    <row r="96" spans="1:15" ht="12">
      <c r="A96" s="11" t="s">
        <v>86</v>
      </c>
      <c r="B96" s="12" t="str">
        <f>"Otros "&amp;LOWER($F$10)</f>
        <v>Otros pre-producción</v>
      </c>
      <c r="L96" s="19"/>
      <c r="M96" s="15"/>
      <c r="N96" s="15"/>
      <c r="O96" s="15"/>
    </row>
    <row r="97" spans="2:15" ht="12">
      <c r="B97" s="54" t="str">
        <f>"* Otros gastos de la etapa de "&amp;LOWER($F$10)</f>
        <v>* Otros gastos de la etapa de pre-producción</v>
      </c>
      <c r="L97" s="19"/>
      <c r="M97" s="15"/>
      <c r="N97" s="15"/>
      <c r="O97" s="15"/>
    </row>
    <row r="98" spans="2:15" ht="12">
      <c r="B98" s="17"/>
      <c r="L98" s="19"/>
      <c r="M98" s="15"/>
      <c r="N98" s="15"/>
      <c r="O98" s="15"/>
    </row>
    <row r="99" spans="1:15" ht="12">
      <c r="A99" s="9">
        <v>1</v>
      </c>
      <c r="B99" s="40" t="s">
        <v>47</v>
      </c>
      <c r="C99" s="41">
        <v>0</v>
      </c>
      <c r="D99" s="42" t="s">
        <v>55</v>
      </c>
      <c r="E99" s="43" t="s">
        <v>48</v>
      </c>
      <c r="F99" s="18">
        <v>0</v>
      </c>
      <c r="G99" s="43" t="s">
        <v>49</v>
      </c>
      <c r="H99" s="18">
        <v>0</v>
      </c>
      <c r="I99" s="44">
        <f>IF(H99+F99=0,"","= "&amp;ROUNDDOWN((H99/(F99)*100),0)&amp;"% del Neto / "&amp;ROUNDDOWN((H99/(H99+F99)*100),0)&amp;"% del Bruto")</f>
      </c>
      <c r="J99" s="20">
        <f>C99*(F99+H99)</f>
        <v>0</v>
      </c>
      <c r="L99" s="19"/>
      <c r="M99" s="15"/>
      <c r="N99" s="15"/>
      <c r="O99" s="15"/>
    </row>
    <row r="100" spans="2:15" ht="12">
      <c r="B100" s="46" t="s">
        <v>56</v>
      </c>
      <c r="L100" s="19"/>
      <c r="M100" s="15"/>
      <c r="N100" s="15"/>
      <c r="O100" s="15"/>
    </row>
    <row r="101" spans="2:15" ht="12">
      <c r="B101" s="46"/>
      <c r="L101" s="19"/>
      <c r="M101" s="15"/>
      <c r="N101" s="15"/>
      <c r="O101" s="15"/>
    </row>
    <row r="102" spans="9:15" ht="12">
      <c r="I102" s="43" t="str">
        <f>"Total "&amp;LOWER(B96)</f>
        <v>Total otros pre-producción</v>
      </c>
      <c r="J102" s="20">
        <f>SUM(J99:J100)</f>
        <v>0</v>
      </c>
      <c r="L102" s="19"/>
      <c r="M102" s="15"/>
      <c r="N102" s="15"/>
      <c r="O102" s="15"/>
    </row>
    <row r="103" spans="2:15" ht="12">
      <c r="B103" s="36"/>
      <c r="C103" s="36"/>
      <c r="D103" s="36"/>
      <c r="E103" s="36"/>
      <c r="F103" s="36"/>
      <c r="G103" s="36"/>
      <c r="H103" s="36"/>
      <c r="I103" s="36"/>
      <c r="J103" s="36"/>
      <c r="L103" s="19"/>
      <c r="M103" s="15"/>
      <c r="N103" s="15"/>
      <c r="O103" s="15"/>
    </row>
    <row r="104" spans="12:15" ht="12">
      <c r="L104" s="19"/>
      <c r="M104" s="15"/>
      <c r="N104" s="15"/>
      <c r="O104" s="15"/>
    </row>
    <row r="105" spans="7:15" ht="12.75">
      <c r="G105" s="49"/>
      <c r="H105" s="49"/>
      <c r="I105" s="50" t="str">
        <f>"Total etapa de "&amp;LOWER($F$10)&amp;" en pesos chilenos"</f>
        <v>Total etapa de pre-producción en pesos chilenos</v>
      </c>
      <c r="J105" s="51">
        <f>SUM(J65:J104)/2</f>
        <v>0</v>
      </c>
      <c r="L105" s="15"/>
      <c r="M105" s="15"/>
      <c r="N105" s="15"/>
      <c r="O105" s="15"/>
    </row>
    <row r="106" spans="7:15" ht="12.75">
      <c r="G106" s="49"/>
      <c r="H106" s="49"/>
      <c r="I106" s="52" t="s">
        <v>44</v>
      </c>
      <c r="J106" s="53">
        <f>J105/$I$7</f>
        <v>0</v>
      </c>
      <c r="L106" s="15"/>
      <c r="M106" s="15"/>
      <c r="N106" s="15"/>
      <c r="O106" s="15"/>
    </row>
    <row r="107" spans="12:15" ht="12.75" thickBot="1">
      <c r="L107" s="15"/>
      <c r="M107" s="15"/>
      <c r="N107" s="15"/>
      <c r="O107" s="15"/>
    </row>
    <row r="108" spans="2:10" ht="12">
      <c r="B108" s="24"/>
      <c r="C108" s="25"/>
      <c r="D108" s="25"/>
      <c r="E108" s="25"/>
      <c r="F108" s="25"/>
      <c r="G108" s="25"/>
      <c r="H108" s="25"/>
      <c r="I108" s="25"/>
      <c r="J108" s="26"/>
    </row>
    <row r="109" spans="1:15" ht="12">
      <c r="A109" s="11" t="s">
        <v>104</v>
      </c>
      <c r="B109" s="27" t="str">
        <f>"Etapa de "&amp;LOWER(F11)</f>
        <v>Etapa de producción (rodaje)</v>
      </c>
      <c r="C109" s="28"/>
      <c r="D109" s="29" t="s">
        <v>36</v>
      </c>
      <c r="E109" s="30">
        <v>42736</v>
      </c>
      <c r="F109" s="29" t="s">
        <v>37</v>
      </c>
      <c r="G109" s="30">
        <v>42795</v>
      </c>
      <c r="H109" s="29" t="s">
        <v>38</v>
      </c>
      <c r="I109" s="31">
        <f>G109-E109</f>
        <v>59</v>
      </c>
      <c r="J109" s="32">
        <f>ROUND(I109/30,0)</f>
        <v>2</v>
      </c>
      <c r="L109" s="13" t="s">
        <v>379</v>
      </c>
      <c r="M109" s="12"/>
      <c r="N109" s="12"/>
      <c r="O109" s="12"/>
    </row>
    <row r="110" spans="2:15" ht="12.75" thickBot="1">
      <c r="B110" s="33"/>
      <c r="C110" s="34"/>
      <c r="D110" s="34"/>
      <c r="E110" s="34"/>
      <c r="F110" s="34"/>
      <c r="G110" s="34"/>
      <c r="H110" s="34"/>
      <c r="I110" s="34"/>
      <c r="J110" s="35"/>
      <c r="L110" s="54" t="s">
        <v>378</v>
      </c>
      <c r="M110" s="17"/>
      <c r="N110" s="17"/>
      <c r="O110" s="17"/>
    </row>
    <row r="111" spans="1:15" ht="12">
      <c r="A111" s="11" t="s">
        <v>46</v>
      </c>
      <c r="B111" s="12" t="str">
        <f>"Oficina "&amp;LOWER($F$11)</f>
        <v>Oficina producción (rodaje)</v>
      </c>
      <c r="L111" s="19"/>
      <c r="M111" s="15"/>
      <c r="N111" s="15"/>
      <c r="O111" s="15"/>
    </row>
    <row r="112" spans="2:15" ht="12">
      <c r="B112" s="123" t="str">
        <f>"* Valor de arriendo, mantenimiento, aseo, insumos de oficina como cuentas de luz, internet, etc. durante la etapa de "&amp;LOWER($F$11)</f>
        <v>* Valor de arriendo, mantenimiento, aseo, insumos de oficina como cuentas de luz, internet, etc. durante la etapa de producción (rodaje)</v>
      </c>
      <c r="C112" s="123"/>
      <c r="D112" s="123"/>
      <c r="E112" s="123"/>
      <c r="F112" s="123"/>
      <c r="G112" s="123"/>
      <c r="L112" s="19"/>
      <c r="M112" s="15"/>
      <c r="N112" s="15"/>
      <c r="O112" s="15"/>
    </row>
    <row r="113" spans="2:15" ht="12">
      <c r="B113" s="17"/>
      <c r="L113" s="19"/>
      <c r="M113" s="15"/>
      <c r="N113" s="15"/>
      <c r="O113" s="15"/>
    </row>
    <row r="114" spans="1:15" ht="12">
      <c r="A114" s="9">
        <v>1</v>
      </c>
      <c r="B114" s="40" t="str">
        <f>"Arriendo oficina "&amp;LOWER(F57)</f>
        <v>Arriendo oficina </v>
      </c>
      <c r="C114" s="41">
        <v>0</v>
      </c>
      <c r="D114" s="42" t="s">
        <v>55</v>
      </c>
      <c r="E114" s="43" t="s">
        <v>48</v>
      </c>
      <c r="F114" s="18">
        <v>0</v>
      </c>
      <c r="G114" s="43" t="s">
        <v>49</v>
      </c>
      <c r="H114" s="18">
        <v>0</v>
      </c>
      <c r="I114" s="44">
        <f>IF(H114+F114=0,"","= "&amp;ROUNDDOWN((H114/(F114)*100),0)&amp;"% del Neto / "&amp;ROUNDDOWN((H114/(H114+F114)*100),0)&amp;"% del Bruto")</f>
      </c>
      <c r="J114" s="20">
        <f>C114*(F114+H114)</f>
        <v>0</v>
      </c>
      <c r="L114" s="19"/>
      <c r="M114" s="15"/>
      <c r="N114" s="15"/>
      <c r="O114" s="15"/>
    </row>
    <row r="115" spans="1:15" ht="12">
      <c r="A115" s="9">
        <v>2</v>
      </c>
      <c r="B115" s="40" t="s">
        <v>395</v>
      </c>
      <c r="C115" s="41">
        <v>0</v>
      </c>
      <c r="D115" s="42" t="s">
        <v>55</v>
      </c>
      <c r="E115" s="43" t="s">
        <v>48</v>
      </c>
      <c r="F115" s="18">
        <v>0</v>
      </c>
      <c r="G115" s="43" t="s">
        <v>49</v>
      </c>
      <c r="H115" s="18">
        <v>0</v>
      </c>
      <c r="I115" s="44"/>
      <c r="J115" s="20">
        <f>C115*(F115+H115)</f>
        <v>0</v>
      </c>
      <c r="L115" s="19"/>
      <c r="M115" s="15"/>
      <c r="N115" s="15"/>
      <c r="O115" s="15"/>
    </row>
    <row r="116" spans="1:15" ht="12">
      <c r="A116" s="9">
        <v>3</v>
      </c>
      <c r="B116" s="40" t="s">
        <v>396</v>
      </c>
      <c r="C116" s="41">
        <v>0</v>
      </c>
      <c r="D116" s="42" t="s">
        <v>55</v>
      </c>
      <c r="E116" s="43" t="s">
        <v>48</v>
      </c>
      <c r="F116" s="18">
        <v>0</v>
      </c>
      <c r="G116" s="43" t="s">
        <v>49</v>
      </c>
      <c r="H116" s="18">
        <v>0</v>
      </c>
      <c r="I116" s="44"/>
      <c r="J116" s="20">
        <f>C116*(F116+H116)</f>
        <v>0</v>
      </c>
      <c r="L116" s="19"/>
      <c r="M116" s="15"/>
      <c r="N116" s="15"/>
      <c r="O116" s="15"/>
    </row>
    <row r="117" spans="1:15" ht="12">
      <c r="A117" s="9">
        <v>4</v>
      </c>
      <c r="B117" s="40" t="s">
        <v>47</v>
      </c>
      <c r="C117" s="41">
        <v>0</v>
      </c>
      <c r="D117" s="42" t="s">
        <v>55</v>
      </c>
      <c r="E117" s="43" t="s">
        <v>48</v>
      </c>
      <c r="F117" s="18">
        <v>0</v>
      </c>
      <c r="G117" s="43" t="s">
        <v>49</v>
      </c>
      <c r="H117" s="18">
        <v>0</v>
      </c>
      <c r="I117" s="44">
        <f>IF(H117+F117=0,"","= "&amp;ROUNDDOWN((H117/(F117)*100),0)&amp;"% del Neto / "&amp;ROUNDDOWN((H117/(H117+F117)*100),0)&amp;"% del Bruto")</f>
      </c>
      <c r="J117" s="20">
        <f>C117*(F117+H117)</f>
        <v>0</v>
      </c>
      <c r="L117" s="19"/>
      <c r="M117" s="15"/>
      <c r="N117" s="15"/>
      <c r="O117" s="15"/>
    </row>
    <row r="118" spans="2:15" ht="12">
      <c r="B118" s="46" t="s">
        <v>56</v>
      </c>
      <c r="L118" s="19"/>
      <c r="M118" s="15"/>
      <c r="N118" s="15"/>
      <c r="O118" s="15"/>
    </row>
    <row r="119" spans="2:15" ht="12">
      <c r="B119" s="46"/>
      <c r="L119" s="19"/>
      <c r="M119" s="15"/>
      <c r="N119" s="15"/>
      <c r="O119" s="15"/>
    </row>
    <row r="120" spans="9:15" ht="12">
      <c r="I120" s="43" t="str">
        <f>"Total "&amp;LOWER(B111)</f>
        <v>Total oficina producción (rodaje)</v>
      </c>
      <c r="J120" s="20">
        <f>SUM(J114:J118)</f>
        <v>0</v>
      </c>
      <c r="L120" s="19"/>
      <c r="M120" s="15"/>
      <c r="N120" s="15"/>
      <c r="O120" s="15"/>
    </row>
    <row r="121" spans="2:15" ht="12">
      <c r="B121" s="36"/>
      <c r="C121" s="36"/>
      <c r="D121" s="36"/>
      <c r="E121" s="36"/>
      <c r="F121" s="36"/>
      <c r="G121" s="36"/>
      <c r="H121" s="36"/>
      <c r="I121" s="36"/>
      <c r="J121" s="36"/>
      <c r="L121" s="19"/>
      <c r="M121" s="15"/>
      <c r="N121" s="15"/>
      <c r="O121" s="15"/>
    </row>
    <row r="122" spans="1:15" ht="12">
      <c r="A122" s="11" t="s">
        <v>50</v>
      </c>
      <c r="B122" s="12" t="str">
        <f>"Contratos equipo de trabajo "&amp;LOWER($F$11)</f>
        <v>Contratos equipo de trabajo producción (rodaje)</v>
      </c>
      <c r="L122" s="19"/>
      <c r="M122" s="15"/>
      <c r="N122" s="15"/>
      <c r="O122" s="15"/>
    </row>
    <row r="123" spans="2:15" ht="12">
      <c r="B123" s="123" t="str">
        <f>"* Sueldos y cargas sociales del equipo de trabajo y/o personal administrativo durante la etapa de "&amp;LOWER($F$11)</f>
        <v>* Sueldos y cargas sociales del equipo de trabajo y/o personal administrativo durante la etapa de producción (rodaje)</v>
      </c>
      <c r="C123" s="123"/>
      <c r="D123" s="123"/>
      <c r="E123" s="123"/>
      <c r="F123" s="123"/>
      <c r="L123" s="19"/>
      <c r="M123" s="15"/>
      <c r="N123" s="15"/>
      <c r="O123" s="15"/>
    </row>
    <row r="124" spans="2:15" ht="12">
      <c r="B124" s="17"/>
      <c r="L124" s="19"/>
      <c r="M124" s="15"/>
      <c r="N124" s="15"/>
      <c r="O124" s="15"/>
    </row>
    <row r="125" spans="1:15" ht="12">
      <c r="A125" s="9">
        <v>1</v>
      </c>
      <c r="B125" s="40" t="s">
        <v>360</v>
      </c>
      <c r="C125" s="41">
        <v>0</v>
      </c>
      <c r="D125" s="10" t="s">
        <v>391</v>
      </c>
      <c r="E125" s="43" t="str">
        <f>"Costo líquido por "&amp;IF(D125="día(s)","día","mes")&amp;" = "</f>
        <v>Costo líquido por mes = </v>
      </c>
      <c r="F125" s="18">
        <v>0</v>
      </c>
      <c r="G125" s="120" t="str">
        <f>"Carga trabajador + empleador por "&amp;IF(D125="día(s)","día","mes")&amp;" ("&amp;IF(F125=0," %",TEXT(ROUND(I125/(F125+I125),2),"#%"))&amp;") ="</f>
        <v>Carga trabajador + empleador por mes ( %) =</v>
      </c>
      <c r="H125" s="121"/>
      <c r="I125" s="18">
        <v>0</v>
      </c>
      <c r="J125" s="20">
        <f>C125*(F125+I125)</f>
        <v>0</v>
      </c>
      <c r="L125" s="19"/>
      <c r="M125" s="15"/>
      <c r="N125" s="15"/>
      <c r="O125" s="15"/>
    </row>
    <row r="126" spans="1:15" ht="12">
      <c r="A126" s="9">
        <v>2</v>
      </c>
      <c r="B126" s="40" t="s">
        <v>399</v>
      </c>
      <c r="C126" s="41">
        <v>0</v>
      </c>
      <c r="D126" s="10" t="s">
        <v>391</v>
      </c>
      <c r="E126" s="43" t="str">
        <f>"Costo líquido por "&amp;IF(D126="día(s)","día","mes")&amp;" = "</f>
        <v>Costo líquido por mes = </v>
      </c>
      <c r="F126" s="18">
        <v>0</v>
      </c>
      <c r="G126" s="120" t="str">
        <f>"Carga trabajador + empleador por "&amp;IF(D126="día(s)","día","mes")&amp;" ("&amp;IF(F126=0," %",TEXT(ROUND(I126/(F126+I126),2),"#%"))&amp;") ="</f>
        <v>Carga trabajador + empleador por mes ( %) =</v>
      </c>
      <c r="H126" s="121"/>
      <c r="I126" s="18">
        <v>0</v>
      </c>
      <c r="J126" s="20">
        <f>C126*(F126+I126)</f>
        <v>0</v>
      </c>
      <c r="L126" s="19"/>
      <c r="M126" s="15"/>
      <c r="N126" s="15"/>
      <c r="O126" s="15"/>
    </row>
    <row r="127" spans="1:15" ht="12">
      <c r="A127" s="9">
        <v>3</v>
      </c>
      <c r="B127" s="40" t="s">
        <v>398</v>
      </c>
      <c r="C127" s="41">
        <v>0</v>
      </c>
      <c r="D127" s="10" t="s">
        <v>391</v>
      </c>
      <c r="E127" s="43" t="str">
        <f>"Costo líquido por "&amp;IF(D127="día(s)","día","mes")&amp;" = "</f>
        <v>Costo líquido por mes = </v>
      </c>
      <c r="F127" s="18">
        <v>0</v>
      </c>
      <c r="G127" s="120" t="str">
        <f>"Carga trabajador + empleador por "&amp;IF(D127="día(s)","día","mes")&amp;" ("&amp;IF(F127=0," %",TEXT(ROUND(I127/(F127+I127),2),"#%"))&amp;") ="</f>
        <v>Carga trabajador + empleador por mes ( %) =</v>
      </c>
      <c r="H127" s="121"/>
      <c r="I127" s="18">
        <v>0</v>
      </c>
      <c r="J127" s="20">
        <f>C127*(F127+I127)</f>
        <v>0</v>
      </c>
      <c r="L127" s="19"/>
      <c r="M127" s="15"/>
      <c r="N127" s="15"/>
      <c r="O127" s="15"/>
    </row>
    <row r="128" spans="1:15" ht="12">
      <c r="A128" s="9">
        <v>4</v>
      </c>
      <c r="B128" s="40" t="s">
        <v>400</v>
      </c>
      <c r="C128" s="41">
        <v>0</v>
      </c>
      <c r="D128" s="10" t="s">
        <v>391</v>
      </c>
      <c r="E128" s="43" t="str">
        <f>"Costo líquido por "&amp;IF(D128="día(s)","día","mes")&amp;" = "</f>
        <v>Costo líquido por mes = </v>
      </c>
      <c r="F128" s="18">
        <v>0</v>
      </c>
      <c r="G128" s="120" t="str">
        <f>"Carga trabajador + empleador por "&amp;IF(D128="día(s)","día","mes")&amp;" ("&amp;IF(F128=0," %",TEXT(ROUND(I128/(F128+I128),2),"#%"))&amp;") ="</f>
        <v>Carga trabajador + empleador por mes ( %) =</v>
      </c>
      <c r="H128" s="121"/>
      <c r="I128" s="18">
        <v>0</v>
      </c>
      <c r="J128" s="20">
        <f>C128*(F128+I128)</f>
        <v>0</v>
      </c>
      <c r="L128" s="19"/>
      <c r="M128" s="15"/>
      <c r="N128" s="15"/>
      <c r="O128" s="15"/>
    </row>
    <row r="129" spans="1:15" ht="12">
      <c r="A129" s="9">
        <v>5</v>
      </c>
      <c r="B129" s="40" t="s">
        <v>47</v>
      </c>
      <c r="C129" s="41">
        <v>0</v>
      </c>
      <c r="D129" s="10" t="s">
        <v>391</v>
      </c>
      <c r="E129" s="43" t="str">
        <f>"Costo líquido por "&amp;IF(D129="día(s)","día","mes")&amp;" = "</f>
        <v>Costo líquido por mes = </v>
      </c>
      <c r="F129" s="18">
        <v>0</v>
      </c>
      <c r="G129" s="120" t="str">
        <f>"Carga trabajador + empleador por "&amp;IF(D129="día(s)","día","mes")&amp;" ("&amp;IF(F129=0," %",TEXT(ROUND(I129/(F129+I129),2),"#%"))&amp;") ="</f>
        <v>Carga trabajador + empleador por mes ( %) =</v>
      </c>
      <c r="H129" s="121"/>
      <c r="I129" s="18">
        <v>0</v>
      </c>
      <c r="J129" s="20">
        <f>C129*(F129+I129)</f>
        <v>0</v>
      </c>
      <c r="L129" s="19"/>
      <c r="M129" s="15"/>
      <c r="N129" s="15"/>
      <c r="O129" s="15"/>
    </row>
    <row r="130" spans="2:15" ht="12">
      <c r="B130" s="46" t="s">
        <v>56</v>
      </c>
      <c r="L130" s="19"/>
      <c r="M130" s="15"/>
      <c r="N130" s="15"/>
      <c r="O130" s="15"/>
    </row>
    <row r="131" spans="2:15" ht="12">
      <c r="B131" s="46"/>
      <c r="L131" s="19"/>
      <c r="M131" s="15"/>
      <c r="N131" s="15"/>
      <c r="O131" s="15"/>
    </row>
    <row r="132" spans="9:15" ht="12">
      <c r="I132" s="43" t="str">
        <f>"Total "&amp;LOWER(B122)</f>
        <v>Total contratos equipo de trabajo producción (rodaje)</v>
      </c>
      <c r="J132" s="20">
        <f>SUM(J125:J130)</f>
        <v>0</v>
      </c>
      <c r="L132" s="19"/>
      <c r="M132" s="15"/>
      <c r="N132" s="15"/>
      <c r="O132" s="15"/>
    </row>
    <row r="133" spans="2:15" ht="12">
      <c r="B133" s="36"/>
      <c r="C133" s="36"/>
      <c r="D133" s="36"/>
      <c r="E133" s="36"/>
      <c r="F133" s="36"/>
      <c r="G133" s="36"/>
      <c r="H133" s="36"/>
      <c r="I133" s="36"/>
      <c r="J133" s="36"/>
      <c r="L133" s="19"/>
      <c r="M133" s="15"/>
      <c r="N133" s="15"/>
      <c r="O133" s="15"/>
    </row>
    <row r="134" spans="1:15" ht="12">
      <c r="A134" s="11" t="s">
        <v>85</v>
      </c>
      <c r="B134" s="12" t="str">
        <f>"Gastos de operación "&amp;LOWER($F$11)</f>
        <v>Gastos de operación producción (rodaje)</v>
      </c>
      <c r="L134" s="19"/>
      <c r="M134" s="15"/>
      <c r="N134" s="15"/>
      <c r="O134" s="15"/>
    </row>
    <row r="135" spans="2:15" ht="12">
      <c r="B135" s="123" t="str">
        <f>"* Compra de insumos, arriendos o contratación de servicios en la etapa de "&amp;LOWER($F$11)</f>
        <v>* Compra de insumos, arriendos o contratación de servicios en la etapa de producción (rodaje)</v>
      </c>
      <c r="C135" s="123"/>
      <c r="D135" s="123"/>
      <c r="E135" s="123"/>
      <c r="L135" s="19"/>
      <c r="M135" s="15"/>
      <c r="N135" s="15"/>
      <c r="O135" s="15"/>
    </row>
    <row r="136" spans="2:15" ht="12">
      <c r="B136" s="17"/>
      <c r="L136" s="19"/>
      <c r="M136" s="15"/>
      <c r="N136" s="15"/>
      <c r="O136" s="15"/>
    </row>
    <row r="137" spans="1:15" ht="12">
      <c r="A137" s="9">
        <v>1</v>
      </c>
      <c r="B137" s="40" t="s">
        <v>93</v>
      </c>
      <c r="C137" s="41">
        <v>0</v>
      </c>
      <c r="D137" s="42" t="s">
        <v>55</v>
      </c>
      <c r="E137" s="43" t="s">
        <v>48</v>
      </c>
      <c r="F137" s="18">
        <v>0</v>
      </c>
      <c r="G137" s="43" t="s">
        <v>49</v>
      </c>
      <c r="H137" s="18">
        <v>0</v>
      </c>
      <c r="I137" s="44">
        <f>IF(H137+F137=0,"","= "&amp;ROUNDDOWN((H137/(F137)*100),0)&amp;"% del Neto / "&amp;ROUNDDOWN((H137/(H137+F137)*100),0)&amp;"% del Bruto")</f>
      </c>
      <c r="J137" s="20">
        <f>C137*(F137+H137)</f>
        <v>0</v>
      </c>
      <c r="L137" s="19"/>
      <c r="M137" s="15"/>
      <c r="N137" s="15"/>
      <c r="O137" s="15"/>
    </row>
    <row r="138" spans="1:15" ht="12">
      <c r="A138" s="9">
        <v>2</v>
      </c>
      <c r="B138" s="40" t="s">
        <v>94</v>
      </c>
      <c r="C138" s="41">
        <v>0</v>
      </c>
      <c r="D138" s="42" t="s">
        <v>55</v>
      </c>
      <c r="E138" s="43" t="s">
        <v>48</v>
      </c>
      <c r="F138" s="18">
        <v>0</v>
      </c>
      <c r="G138" s="43" t="s">
        <v>49</v>
      </c>
      <c r="H138" s="18">
        <v>0</v>
      </c>
      <c r="I138" s="44">
        <f>IF(H138+F138=0,"","= "&amp;ROUNDDOWN((H138/(F138)*100),0)&amp;"% del Neto / "&amp;ROUNDDOWN((H138/(H138+F138)*100),0)&amp;"% del Bruto")</f>
      </c>
      <c r="J138" s="20">
        <f>C138*(F138+H138)</f>
        <v>0</v>
      </c>
      <c r="L138" s="19"/>
      <c r="M138" s="15"/>
      <c r="N138" s="15"/>
      <c r="O138" s="15"/>
    </row>
    <row r="139" spans="1:15" ht="12">
      <c r="A139" s="9">
        <v>3</v>
      </c>
      <c r="B139" s="40" t="s">
        <v>95</v>
      </c>
      <c r="C139" s="41">
        <v>0</v>
      </c>
      <c r="D139" s="42" t="s">
        <v>55</v>
      </c>
      <c r="E139" s="43" t="s">
        <v>48</v>
      </c>
      <c r="F139" s="18">
        <v>0</v>
      </c>
      <c r="G139" s="43" t="s">
        <v>49</v>
      </c>
      <c r="H139" s="18">
        <v>0</v>
      </c>
      <c r="I139" s="44">
        <f>IF(H139+F139=0,"","= "&amp;ROUNDDOWN((H139/(F139)*100),0)&amp;"% del Neto / "&amp;ROUNDDOWN((H139/(H139+F139)*100),0)&amp;"% del Bruto")</f>
      </c>
      <c r="J139" s="20">
        <f>C139*(F139+H139)</f>
        <v>0</v>
      </c>
      <c r="L139" s="19"/>
      <c r="M139" s="15"/>
      <c r="N139" s="15"/>
      <c r="O139" s="15"/>
    </row>
    <row r="140" spans="1:15" ht="12">
      <c r="A140" s="9">
        <v>4</v>
      </c>
      <c r="B140" s="40" t="s">
        <v>96</v>
      </c>
      <c r="C140" s="41">
        <v>0</v>
      </c>
      <c r="D140" s="42" t="s">
        <v>55</v>
      </c>
      <c r="E140" s="43" t="s">
        <v>48</v>
      </c>
      <c r="F140" s="18">
        <v>0</v>
      </c>
      <c r="G140" s="43" t="s">
        <v>49</v>
      </c>
      <c r="H140" s="18">
        <v>0</v>
      </c>
      <c r="I140" s="44">
        <f>IF(H140+F140=0,"","= "&amp;ROUNDDOWN((H140/(F140)*100),0)&amp;"% del Neto / "&amp;ROUNDDOWN((H140/(H140+F140)*100),0)&amp;"% del Bruto")</f>
      </c>
      <c r="J140" s="20">
        <f>C140*(F140+H140)</f>
        <v>0</v>
      </c>
      <c r="L140" s="19"/>
      <c r="M140" s="15"/>
      <c r="N140" s="15"/>
      <c r="O140" s="15"/>
    </row>
    <row r="141" spans="1:15" ht="12">
      <c r="A141" s="9">
        <v>5</v>
      </c>
      <c r="B141" s="40" t="s">
        <v>47</v>
      </c>
      <c r="C141" s="41">
        <v>0</v>
      </c>
      <c r="D141" s="42" t="s">
        <v>55</v>
      </c>
      <c r="E141" s="43" t="s">
        <v>48</v>
      </c>
      <c r="F141" s="18">
        <v>0</v>
      </c>
      <c r="G141" s="43" t="s">
        <v>49</v>
      </c>
      <c r="H141" s="18">
        <v>0</v>
      </c>
      <c r="I141" s="44">
        <f>IF(H141+F141=0,"","= "&amp;ROUNDDOWN((H141/(F141)*100),0)&amp;"% del Neto / "&amp;ROUNDDOWN((H141/(H141+F141)*100),0)&amp;"% del Bruto")</f>
      </c>
      <c r="J141" s="20">
        <f>C141*(F141+H141)</f>
        <v>0</v>
      </c>
      <c r="L141" s="19"/>
      <c r="M141" s="15"/>
      <c r="N141" s="15"/>
      <c r="O141" s="15"/>
    </row>
    <row r="142" spans="2:15" ht="12">
      <c r="B142" s="46" t="s">
        <v>56</v>
      </c>
      <c r="L142" s="19"/>
      <c r="M142" s="15"/>
      <c r="N142" s="15"/>
      <c r="O142" s="15"/>
    </row>
    <row r="143" spans="2:15" ht="12">
      <c r="B143" s="46"/>
      <c r="L143" s="19"/>
      <c r="M143" s="15"/>
      <c r="N143" s="15"/>
      <c r="O143" s="15"/>
    </row>
    <row r="144" spans="9:15" ht="12">
      <c r="I144" s="43" t="str">
        <f>"Total "&amp;LOWER(B134)</f>
        <v>Total gastos de operación producción (rodaje)</v>
      </c>
      <c r="J144" s="20">
        <f>SUM(J137:J142)</f>
        <v>0</v>
      </c>
      <c r="L144" s="19"/>
      <c r="M144" s="15"/>
      <c r="N144" s="15"/>
      <c r="O144" s="15"/>
    </row>
    <row r="145" spans="2:15" ht="12">
      <c r="B145" s="36"/>
      <c r="C145" s="36"/>
      <c r="D145" s="36"/>
      <c r="E145" s="36"/>
      <c r="F145" s="36"/>
      <c r="G145" s="36"/>
      <c r="H145" s="36"/>
      <c r="I145" s="47"/>
      <c r="J145" s="48"/>
      <c r="L145" s="19"/>
      <c r="M145" s="15"/>
      <c r="N145" s="15"/>
      <c r="O145" s="15"/>
    </row>
    <row r="146" spans="1:15" ht="12">
      <c r="A146" s="11" t="s">
        <v>86</v>
      </c>
      <c r="B146" s="12" t="str">
        <f>"Gastos de operación asociados a "&amp;LOWER($F$11)&amp;" - Gastos contratación técnicos"</f>
        <v>Gastos de operación asociados a producción (rodaje) - Gastos contratación técnicos</v>
      </c>
      <c r="L146" s="19"/>
      <c r="M146" s="15"/>
      <c r="N146" s="15"/>
      <c r="O146" s="15"/>
    </row>
    <row r="147" spans="2:15" ht="12">
      <c r="B147" s="123" t="str">
        <f>"* Remuneración global de los equipos técnicos del proyecto, incluida la asignación del responsable del proyecto (en caso que el responsable sea persona natural). "</f>
        <v>* Remuneración global de los equipos técnicos del proyecto, incluida la asignación del responsable del proyecto (en caso que el responsable sea persona natural). </v>
      </c>
      <c r="C147" s="123"/>
      <c r="D147" s="123"/>
      <c r="E147" s="123"/>
      <c r="F147" s="123"/>
      <c r="G147" s="123"/>
      <c r="H147" s="123"/>
      <c r="L147" s="19"/>
      <c r="M147" s="15"/>
      <c r="N147" s="15"/>
      <c r="O147" s="15"/>
    </row>
    <row r="148" spans="2:15" ht="12">
      <c r="B148" s="17"/>
      <c r="L148" s="19"/>
      <c r="M148" s="15"/>
      <c r="N148" s="15"/>
      <c r="O148" s="15"/>
    </row>
    <row r="149" spans="1:15" ht="12">
      <c r="A149" s="9">
        <v>1</v>
      </c>
      <c r="B149" s="40" t="s">
        <v>90</v>
      </c>
      <c r="C149" s="41">
        <v>0</v>
      </c>
      <c r="D149" s="10" t="s">
        <v>391</v>
      </c>
      <c r="E149" s="43" t="str">
        <f>"Costo líquido por "&amp;IF(D149="día(s)","día","mes")&amp;" = "</f>
        <v>Costo líquido por mes = </v>
      </c>
      <c r="F149" s="18">
        <v>0</v>
      </c>
      <c r="G149" s="120" t="str">
        <f>"Carga trabajador + empleador por "&amp;IF(D149="día(s)","día","mes")&amp;" ("&amp;IF(F149=0," %",TEXT(ROUND(I149/(F149+I149),2),"#%"))&amp;") ="</f>
        <v>Carga trabajador + empleador por mes ( %) =</v>
      </c>
      <c r="H149" s="121"/>
      <c r="I149" s="18">
        <v>0</v>
      </c>
      <c r="J149" s="20">
        <f>C149*(F149+I149)</f>
        <v>0</v>
      </c>
      <c r="L149" s="19"/>
      <c r="M149" s="15"/>
      <c r="N149" s="15"/>
      <c r="O149" s="15"/>
    </row>
    <row r="150" spans="1:15" ht="12">
      <c r="A150" s="9">
        <v>2</v>
      </c>
      <c r="B150" s="40" t="s">
        <v>91</v>
      </c>
      <c r="C150" s="41">
        <v>0</v>
      </c>
      <c r="D150" s="10" t="s">
        <v>391</v>
      </c>
      <c r="E150" s="43" t="str">
        <f>"Costo líquido por "&amp;IF(D150="día(s)","día","mes")&amp;" = "</f>
        <v>Costo líquido por mes = </v>
      </c>
      <c r="F150" s="18">
        <v>0</v>
      </c>
      <c r="G150" s="120" t="str">
        <f>"Carga trabajador + empleador por "&amp;IF(D150="día(s)","día","mes")&amp;" ("&amp;IF(F150=0," %",TEXT(ROUND(I150/(F150+I150),2),"#%"))&amp;") ="</f>
        <v>Carga trabajador + empleador por mes ( %) =</v>
      </c>
      <c r="H150" s="121"/>
      <c r="I150" s="18">
        <v>0</v>
      </c>
      <c r="J150" s="20">
        <f>C150*(F150+I150)</f>
        <v>0</v>
      </c>
      <c r="L150" s="19"/>
      <c r="M150" s="15"/>
      <c r="N150" s="15"/>
      <c r="O150" s="15"/>
    </row>
    <row r="151" spans="1:15" ht="12">
      <c r="A151" s="9">
        <v>3</v>
      </c>
      <c r="B151" s="40" t="s">
        <v>92</v>
      </c>
      <c r="C151" s="41">
        <v>0</v>
      </c>
      <c r="D151" s="10" t="s">
        <v>391</v>
      </c>
      <c r="E151" s="43" t="str">
        <f>"Costo líquido por "&amp;IF(D151="día(s)","día","mes")&amp;" = "</f>
        <v>Costo líquido por mes = </v>
      </c>
      <c r="F151" s="18">
        <v>0</v>
      </c>
      <c r="G151" s="120" t="str">
        <f>"Carga trabajador + empleador por "&amp;IF(D151="día(s)","día","mes")&amp;" ("&amp;IF(F151=0," %",TEXT(ROUND(I151/(F151+I151),2),"#%"))&amp;") ="</f>
        <v>Carga trabajador + empleador por mes ( %) =</v>
      </c>
      <c r="H151" s="121"/>
      <c r="I151" s="18">
        <v>0</v>
      </c>
      <c r="J151" s="20">
        <f>C151*(F151+I151)</f>
        <v>0</v>
      </c>
      <c r="L151" s="19"/>
      <c r="M151" s="15"/>
      <c r="N151" s="15"/>
      <c r="O151" s="15"/>
    </row>
    <row r="152" spans="1:15" ht="12">
      <c r="A152" s="9">
        <v>4</v>
      </c>
      <c r="B152" s="40" t="s">
        <v>47</v>
      </c>
      <c r="C152" s="41">
        <v>0</v>
      </c>
      <c r="D152" s="10" t="s">
        <v>391</v>
      </c>
      <c r="E152" s="43" t="str">
        <f>"Costo líquido por "&amp;IF(D152="día(s)","día","mes")&amp;" = "</f>
        <v>Costo líquido por mes = </v>
      </c>
      <c r="F152" s="18">
        <v>0</v>
      </c>
      <c r="G152" s="120" t="str">
        <f>"Carga trabajador + empleador por "&amp;IF(D152="día(s)","día","mes")&amp;" ("&amp;IF(F152=0," %",TEXT(ROUND(I152/(F152+I152),2),"#%"))&amp;") ="</f>
        <v>Carga trabajador + empleador por mes ( %) =</v>
      </c>
      <c r="H152" s="121"/>
      <c r="I152" s="18">
        <v>0</v>
      </c>
      <c r="J152" s="20">
        <f>C152*(F152+I152)</f>
        <v>0</v>
      </c>
      <c r="L152" s="19"/>
      <c r="M152" s="15"/>
      <c r="N152" s="15"/>
      <c r="O152" s="15"/>
    </row>
    <row r="153" spans="2:15" ht="12">
      <c r="B153" s="46" t="s">
        <v>56</v>
      </c>
      <c r="L153" s="19"/>
      <c r="M153" s="15"/>
      <c r="N153" s="15"/>
      <c r="O153" s="15"/>
    </row>
    <row r="154" spans="2:15" ht="12">
      <c r="B154" s="46"/>
      <c r="L154" s="19"/>
      <c r="M154" s="15"/>
      <c r="N154" s="15"/>
      <c r="O154" s="15"/>
    </row>
    <row r="155" spans="9:15" ht="12">
      <c r="I155" s="43" t="str">
        <f>"Total "&amp;LOWER(B146)</f>
        <v>Total gastos de operación asociados a producción (rodaje) - gastos contratación técnicos</v>
      </c>
      <c r="J155" s="20">
        <f>SUM(J149:J153)</f>
        <v>0</v>
      </c>
      <c r="L155" s="19"/>
      <c r="M155" s="15"/>
      <c r="N155" s="15"/>
      <c r="O155" s="15"/>
    </row>
    <row r="156" spans="2:15" ht="12">
      <c r="B156" s="36"/>
      <c r="C156" s="36"/>
      <c r="D156" s="36"/>
      <c r="E156" s="36"/>
      <c r="F156" s="36"/>
      <c r="G156" s="36"/>
      <c r="H156" s="36"/>
      <c r="I156" s="36"/>
      <c r="J156" s="36"/>
      <c r="L156" s="19"/>
      <c r="M156" s="15"/>
      <c r="N156" s="15"/>
      <c r="O156" s="15"/>
    </row>
    <row r="157" spans="1:15" ht="12">
      <c r="A157" s="11" t="s">
        <v>89</v>
      </c>
      <c r="B157" s="12" t="str">
        <f>"Otros "&amp;LOWER($F$11)</f>
        <v>Otros producción (rodaje)</v>
      </c>
      <c r="L157" s="19"/>
      <c r="M157" s="15"/>
      <c r="N157" s="15"/>
      <c r="O157" s="15"/>
    </row>
    <row r="158" spans="2:15" ht="12">
      <c r="B158" s="55" t="str">
        <f>"* Otros gastos de la etapa de "&amp;LOWER($F$11)</f>
        <v>* Otros gastos de la etapa de producción (rodaje)</v>
      </c>
      <c r="L158" s="19"/>
      <c r="M158" s="15"/>
      <c r="N158" s="15"/>
      <c r="O158" s="15"/>
    </row>
    <row r="159" spans="2:15" ht="12">
      <c r="B159" s="17"/>
      <c r="L159" s="19"/>
      <c r="M159" s="15"/>
      <c r="N159" s="15"/>
      <c r="O159" s="15"/>
    </row>
    <row r="160" spans="1:15" ht="12">
      <c r="A160" s="9">
        <v>1</v>
      </c>
      <c r="B160" s="40" t="s">
        <v>403</v>
      </c>
      <c r="C160" s="41">
        <v>0</v>
      </c>
      <c r="D160" s="42" t="s">
        <v>55</v>
      </c>
      <c r="E160" s="43" t="s">
        <v>48</v>
      </c>
      <c r="F160" s="18">
        <v>0</v>
      </c>
      <c r="G160" s="43" t="s">
        <v>49</v>
      </c>
      <c r="H160" s="18">
        <v>0</v>
      </c>
      <c r="I160" s="44">
        <f>IF(H160+F160=0,"","= "&amp;ROUNDDOWN((H160/(F160)*100),0)&amp;"% del Neto / "&amp;ROUNDDOWN((H160/(H160+F160)*100),0)&amp;"% del Bruto")</f>
      </c>
      <c r="J160" s="20">
        <f>C160*(F160+H160)</f>
        <v>0</v>
      </c>
      <c r="L160" s="19"/>
      <c r="M160" s="15"/>
      <c r="N160" s="15"/>
      <c r="O160" s="15"/>
    </row>
    <row r="161" spans="1:15" ht="12">
      <c r="A161" s="9">
        <v>2</v>
      </c>
      <c r="B161" s="40" t="s">
        <v>402</v>
      </c>
      <c r="C161" s="41">
        <v>0</v>
      </c>
      <c r="D161" s="42" t="s">
        <v>55</v>
      </c>
      <c r="E161" s="43" t="s">
        <v>48</v>
      </c>
      <c r="F161" s="18">
        <v>0</v>
      </c>
      <c r="G161" s="43" t="s">
        <v>49</v>
      </c>
      <c r="H161" s="18">
        <v>0</v>
      </c>
      <c r="I161" s="44">
        <f>IF(H161+F161=0,"","= "&amp;ROUNDDOWN((H161/(F161)*100),0)&amp;"% del Neto / "&amp;ROUNDDOWN((H161/(H161+F161)*100),0)&amp;"% del Bruto")</f>
      </c>
      <c r="J161" s="20">
        <f>C161*(F161+H161)</f>
        <v>0</v>
      </c>
      <c r="L161" s="19"/>
      <c r="M161" s="15"/>
      <c r="N161" s="15"/>
      <c r="O161" s="15"/>
    </row>
    <row r="162" spans="1:15" ht="12">
      <c r="A162" s="9">
        <v>3</v>
      </c>
      <c r="B162" s="40" t="s">
        <v>47</v>
      </c>
      <c r="C162" s="41">
        <v>0</v>
      </c>
      <c r="D162" s="42" t="s">
        <v>55</v>
      </c>
      <c r="E162" s="43" t="s">
        <v>48</v>
      </c>
      <c r="F162" s="18">
        <v>0</v>
      </c>
      <c r="G162" s="43" t="s">
        <v>49</v>
      </c>
      <c r="H162" s="18">
        <v>0</v>
      </c>
      <c r="I162" s="44">
        <f>IF(H162+F162=0,"","= "&amp;ROUNDDOWN((H162/(F162)*100),0)&amp;"% del Neto / "&amp;ROUNDDOWN((H162/(H162+F162)*100),0)&amp;"% del Bruto")</f>
      </c>
      <c r="J162" s="20">
        <f>C162*(F162+H162)</f>
        <v>0</v>
      </c>
      <c r="L162" s="106"/>
      <c r="M162" s="15"/>
      <c r="N162" s="15"/>
      <c r="O162" s="15"/>
    </row>
    <row r="163" spans="2:15" ht="12">
      <c r="B163" s="46" t="s">
        <v>56</v>
      </c>
      <c r="L163" s="19"/>
      <c r="M163" s="15"/>
      <c r="N163" s="15"/>
      <c r="O163" s="15"/>
    </row>
    <row r="164" spans="2:15" ht="12">
      <c r="B164" s="46"/>
      <c r="L164" s="19"/>
      <c r="M164" s="15"/>
      <c r="N164" s="15"/>
      <c r="O164" s="15"/>
    </row>
    <row r="165" spans="9:15" ht="12">
      <c r="I165" s="43" t="str">
        <f>"Total "&amp;LOWER(B157)</f>
        <v>Total otros producción (rodaje)</v>
      </c>
      <c r="J165" s="20">
        <f>SUM(J157:J163)</f>
        <v>0</v>
      </c>
      <c r="L165" s="19"/>
      <c r="M165" s="15"/>
      <c r="N165" s="15"/>
      <c r="O165" s="15"/>
    </row>
    <row r="166" spans="2:15" ht="12">
      <c r="B166" s="36"/>
      <c r="C166" s="36"/>
      <c r="D166" s="36"/>
      <c r="E166" s="36"/>
      <c r="F166" s="36"/>
      <c r="G166" s="36"/>
      <c r="H166" s="36"/>
      <c r="I166" s="36"/>
      <c r="J166" s="36"/>
      <c r="L166" s="19"/>
      <c r="M166" s="15"/>
      <c r="N166" s="15"/>
      <c r="O166" s="15"/>
    </row>
    <row r="167" spans="12:15" ht="12">
      <c r="L167" s="19"/>
      <c r="M167" s="15"/>
      <c r="N167" s="15"/>
      <c r="O167" s="15"/>
    </row>
    <row r="168" spans="7:15" ht="12.75">
      <c r="G168" s="49"/>
      <c r="H168" s="49"/>
      <c r="I168" s="50" t="str">
        <f>"Total etapa de "&amp;LOWER($F$11)&amp;" en pesos chilenos"</f>
        <v>Total etapa de producción (rodaje) en pesos chilenos</v>
      </c>
      <c r="J168" s="51">
        <f>SUM(J111:J167)/2</f>
        <v>0</v>
      </c>
      <c r="L168" s="15"/>
      <c r="M168" s="15"/>
      <c r="N168" s="15"/>
      <c r="O168" s="15"/>
    </row>
    <row r="169" spans="7:15" ht="12">
      <c r="G169" s="37"/>
      <c r="H169" s="37"/>
      <c r="I169" s="38" t="s">
        <v>44</v>
      </c>
      <c r="J169" s="39">
        <f>J168/$I$7</f>
        <v>0</v>
      </c>
      <c r="L169" s="15"/>
      <c r="M169" s="15"/>
      <c r="N169" s="15"/>
      <c r="O169" s="15"/>
    </row>
    <row r="170" spans="12:15" ht="12.75" thickBot="1">
      <c r="L170" s="15"/>
      <c r="M170" s="15"/>
      <c r="N170" s="15"/>
      <c r="O170" s="15"/>
    </row>
    <row r="171" spans="2:10" ht="12">
      <c r="B171" s="24"/>
      <c r="C171" s="25"/>
      <c r="D171" s="25"/>
      <c r="E171" s="25"/>
      <c r="F171" s="25"/>
      <c r="G171" s="25"/>
      <c r="H171" s="25"/>
      <c r="I171" s="25"/>
      <c r="J171" s="26"/>
    </row>
    <row r="172" spans="1:15" ht="12">
      <c r="A172" s="11" t="s">
        <v>105</v>
      </c>
      <c r="B172" s="27" t="str">
        <f>"Etapa de "&amp;LOWER(F12)</f>
        <v>Etapa de post-producción</v>
      </c>
      <c r="C172" s="28"/>
      <c r="D172" s="29" t="s">
        <v>36</v>
      </c>
      <c r="E172" s="30">
        <v>43161</v>
      </c>
      <c r="F172" s="29" t="s">
        <v>37</v>
      </c>
      <c r="G172" s="30">
        <v>43465</v>
      </c>
      <c r="H172" s="29" t="s">
        <v>38</v>
      </c>
      <c r="I172" s="31">
        <f>G172-E172</f>
        <v>304</v>
      </c>
      <c r="J172" s="32">
        <f>ROUND(I172/30,0)</f>
        <v>10</v>
      </c>
      <c r="L172" s="13" t="s">
        <v>379</v>
      </c>
      <c r="M172" s="12"/>
      <c r="N172" s="12"/>
      <c r="O172" s="12"/>
    </row>
    <row r="173" spans="2:15" ht="12.75" thickBot="1">
      <c r="B173" s="33"/>
      <c r="C173" s="34"/>
      <c r="D173" s="34"/>
      <c r="E173" s="34"/>
      <c r="F173" s="34"/>
      <c r="G173" s="34"/>
      <c r="H173" s="34"/>
      <c r="I173" s="34"/>
      <c r="J173" s="35"/>
      <c r="L173" s="54" t="s">
        <v>378</v>
      </c>
      <c r="M173" s="17"/>
      <c r="N173" s="17"/>
      <c r="O173" s="17"/>
    </row>
    <row r="174" spans="1:15" ht="12">
      <c r="A174" s="11" t="s">
        <v>46</v>
      </c>
      <c r="B174" s="12" t="str">
        <f>"Oficina "&amp;LOWER($F$12)</f>
        <v>Oficina post-producción</v>
      </c>
      <c r="L174" s="19"/>
      <c r="M174" s="15"/>
      <c r="N174" s="15"/>
      <c r="O174" s="15"/>
    </row>
    <row r="175" spans="2:15" ht="12">
      <c r="B175" s="123" t="str">
        <f>"* Valor de arriendo, mantenimiento, aseo, insumos de oficina como cuentas de luz, internet, etc. durante la etapa de "&amp;LOWER($F$12)</f>
        <v>* Valor de arriendo, mantenimiento, aseo, insumos de oficina como cuentas de luz, internet, etc. durante la etapa de post-producción</v>
      </c>
      <c r="C175" s="123"/>
      <c r="D175" s="123"/>
      <c r="E175" s="123"/>
      <c r="F175" s="123"/>
      <c r="G175" s="123"/>
      <c r="L175" s="19"/>
      <c r="M175" s="15"/>
      <c r="N175" s="15"/>
      <c r="O175" s="15"/>
    </row>
    <row r="176" spans="2:15" ht="12">
      <c r="B176" s="17"/>
      <c r="L176" s="19"/>
      <c r="M176" s="15"/>
      <c r="N176" s="15"/>
      <c r="O176" s="15"/>
    </row>
    <row r="177" spans="1:15" ht="12">
      <c r="A177" s="9">
        <v>1</v>
      </c>
      <c r="B177" s="40" t="str">
        <f>"Arriendo oficina "&amp;LOWER(F121)</f>
        <v>Arriendo oficina </v>
      </c>
      <c r="C177" s="41">
        <v>0</v>
      </c>
      <c r="D177" s="42" t="s">
        <v>55</v>
      </c>
      <c r="E177" s="43" t="s">
        <v>48</v>
      </c>
      <c r="F177" s="18">
        <v>0</v>
      </c>
      <c r="G177" s="43" t="s">
        <v>49</v>
      </c>
      <c r="H177" s="18">
        <v>0</v>
      </c>
      <c r="I177" s="44">
        <f>IF(H177+F177=0,"","= "&amp;ROUNDDOWN((H177/(F177)*100),0)&amp;"% del Neto / "&amp;ROUNDDOWN((H177/(H177+F177)*100),0)&amp;"% del Bruto")</f>
      </c>
      <c r="J177" s="20">
        <f>C177*(F177+H177)</f>
        <v>0</v>
      </c>
      <c r="L177" s="19"/>
      <c r="M177" s="15"/>
      <c r="N177" s="15"/>
      <c r="O177" s="15"/>
    </row>
    <row r="178" spans="1:15" ht="12">
      <c r="A178" s="9">
        <v>2</v>
      </c>
      <c r="B178" s="40" t="s">
        <v>395</v>
      </c>
      <c r="C178" s="41">
        <v>0</v>
      </c>
      <c r="D178" s="42" t="s">
        <v>55</v>
      </c>
      <c r="E178" s="43" t="s">
        <v>48</v>
      </c>
      <c r="F178" s="18">
        <v>0</v>
      </c>
      <c r="G178" s="43" t="s">
        <v>49</v>
      </c>
      <c r="H178" s="18">
        <v>0</v>
      </c>
      <c r="I178" s="44"/>
      <c r="J178" s="20">
        <f>C178*(F178+H178)</f>
        <v>0</v>
      </c>
      <c r="L178" s="19"/>
      <c r="M178" s="15"/>
      <c r="N178" s="15"/>
      <c r="O178" s="15"/>
    </row>
    <row r="179" spans="1:15" ht="12">
      <c r="A179" s="9">
        <v>3</v>
      </c>
      <c r="B179" s="40" t="s">
        <v>396</v>
      </c>
      <c r="C179" s="41">
        <v>0</v>
      </c>
      <c r="D179" s="42" t="s">
        <v>55</v>
      </c>
      <c r="E179" s="43" t="s">
        <v>48</v>
      </c>
      <c r="F179" s="18">
        <v>0</v>
      </c>
      <c r="G179" s="43" t="s">
        <v>49</v>
      </c>
      <c r="H179" s="18">
        <v>0</v>
      </c>
      <c r="I179" s="44"/>
      <c r="J179" s="20">
        <f>C179*(F179+H179)</f>
        <v>0</v>
      </c>
      <c r="L179" s="19"/>
      <c r="M179" s="15"/>
      <c r="N179" s="15"/>
      <c r="O179" s="15"/>
    </row>
    <row r="180" spans="1:15" ht="12">
      <c r="A180" s="9">
        <v>2</v>
      </c>
      <c r="B180" s="40" t="s">
        <v>47</v>
      </c>
      <c r="C180" s="41">
        <v>0</v>
      </c>
      <c r="D180" s="42" t="s">
        <v>55</v>
      </c>
      <c r="E180" s="43" t="s">
        <v>48</v>
      </c>
      <c r="F180" s="18">
        <v>0</v>
      </c>
      <c r="G180" s="43" t="s">
        <v>49</v>
      </c>
      <c r="H180" s="18">
        <v>0</v>
      </c>
      <c r="I180" s="44">
        <f>IF(H180+F180=0,"","= "&amp;ROUNDDOWN((H180/(F180)*100),0)&amp;"% del Neto / "&amp;ROUNDDOWN((H180/(H180+F180)*100),0)&amp;"% del Bruto")</f>
      </c>
      <c r="J180" s="20">
        <f>C180*(F180+H180)</f>
        <v>0</v>
      </c>
      <c r="L180" s="19"/>
      <c r="M180" s="15"/>
      <c r="N180" s="15"/>
      <c r="O180" s="15"/>
    </row>
    <row r="181" spans="2:15" ht="12">
      <c r="B181" s="46" t="s">
        <v>56</v>
      </c>
      <c r="L181" s="19"/>
      <c r="M181" s="15"/>
      <c r="N181" s="15"/>
      <c r="O181" s="15"/>
    </row>
    <row r="182" spans="2:15" ht="12">
      <c r="B182" s="46"/>
      <c r="L182" s="19"/>
      <c r="M182" s="15"/>
      <c r="N182" s="15"/>
      <c r="O182" s="15"/>
    </row>
    <row r="183" spans="9:15" ht="12">
      <c r="I183" s="43" t="str">
        <f>"Total "&amp;LOWER(B174)</f>
        <v>Total oficina post-producción</v>
      </c>
      <c r="J183" s="20">
        <f>SUM(J177:J181)</f>
        <v>0</v>
      </c>
      <c r="L183" s="19"/>
      <c r="M183" s="15"/>
      <c r="N183" s="15"/>
      <c r="O183" s="15"/>
    </row>
    <row r="184" spans="2:15" ht="12">
      <c r="B184" s="36"/>
      <c r="C184" s="36"/>
      <c r="D184" s="36"/>
      <c r="E184" s="36"/>
      <c r="F184" s="36"/>
      <c r="G184" s="36"/>
      <c r="H184" s="36"/>
      <c r="I184" s="36"/>
      <c r="J184" s="36"/>
      <c r="L184" s="19"/>
      <c r="M184" s="15"/>
      <c r="N184" s="15"/>
      <c r="O184" s="15"/>
    </row>
    <row r="185" spans="1:15" ht="12">
      <c r="A185" s="11" t="s">
        <v>50</v>
      </c>
      <c r="B185" s="12" t="str">
        <f>"Contratos equipo de trabajo "&amp;LOWER($F$12)</f>
        <v>Contratos equipo de trabajo post-producción</v>
      </c>
      <c r="L185" s="19"/>
      <c r="M185" s="15"/>
      <c r="N185" s="15"/>
      <c r="O185" s="15"/>
    </row>
    <row r="186" spans="2:15" ht="12">
      <c r="B186" s="123" t="str">
        <f>"* Sueldos y cargas sociales del equipo de trabajo y/o personal administrativo durante la etapa de "&amp;LOWER($F$12)</f>
        <v>* Sueldos y cargas sociales del equipo de trabajo y/o personal administrativo durante la etapa de post-producción</v>
      </c>
      <c r="C186" s="123"/>
      <c r="D186" s="123"/>
      <c r="E186" s="123"/>
      <c r="L186" s="19"/>
      <c r="M186" s="15"/>
      <c r="N186" s="15"/>
      <c r="O186" s="15"/>
    </row>
    <row r="187" spans="2:15" ht="12">
      <c r="B187" s="17"/>
      <c r="L187" s="19"/>
      <c r="M187" s="15"/>
      <c r="N187" s="15"/>
      <c r="O187" s="15"/>
    </row>
    <row r="188" spans="1:15" ht="12">
      <c r="A188" s="9">
        <v>1</v>
      </c>
      <c r="B188" s="40" t="s">
        <v>360</v>
      </c>
      <c r="C188" s="41">
        <v>0</v>
      </c>
      <c r="D188" s="10" t="s">
        <v>391</v>
      </c>
      <c r="E188" s="43" t="str">
        <f>"Costo líquido por "&amp;IF(D188="día(s)","día","mes")&amp;" = "</f>
        <v>Costo líquido por mes = </v>
      </c>
      <c r="F188" s="18">
        <v>0</v>
      </c>
      <c r="G188" s="120" t="str">
        <f>"Carga trabajador + empleador por "&amp;IF(D188="día(s)","día","mes")&amp;" ("&amp;IF(F188=0," %",TEXT(ROUND(I188/(F188+I188),2),"#%"))&amp;") ="</f>
        <v>Carga trabajador + empleador por mes ( %) =</v>
      </c>
      <c r="H188" s="121"/>
      <c r="I188" s="18">
        <v>0</v>
      </c>
      <c r="J188" s="20">
        <f>C188*(F188+I188)</f>
        <v>0</v>
      </c>
      <c r="L188" s="19"/>
      <c r="M188" s="15"/>
      <c r="N188" s="15"/>
      <c r="O188" s="15"/>
    </row>
    <row r="189" spans="1:15" ht="12">
      <c r="A189" s="9">
        <v>2</v>
      </c>
      <c r="B189" s="40" t="s">
        <v>401</v>
      </c>
      <c r="C189" s="41">
        <v>0</v>
      </c>
      <c r="D189" s="10" t="s">
        <v>391</v>
      </c>
      <c r="E189" s="43" t="str">
        <f>"Costo líquido por "&amp;IF(D189="día(s)","día","mes")&amp;" = "</f>
        <v>Costo líquido por mes = </v>
      </c>
      <c r="F189" s="18">
        <v>0</v>
      </c>
      <c r="G189" s="120" t="str">
        <f>"Carga trabajador + empleador por "&amp;IF(D189="día(s)","día","mes")&amp;" ("&amp;IF(F189=0," %",TEXT(ROUND(I189/(F189+I189),2),"#%"))&amp;") ="</f>
        <v>Carga trabajador + empleador por mes ( %) =</v>
      </c>
      <c r="H189" s="121"/>
      <c r="I189" s="18">
        <v>0</v>
      </c>
      <c r="J189" s="20">
        <f>C189*(F189+I189)</f>
        <v>0</v>
      </c>
      <c r="L189" s="19"/>
      <c r="M189" s="15"/>
      <c r="N189" s="15"/>
      <c r="O189" s="15"/>
    </row>
    <row r="190" spans="1:15" ht="12">
      <c r="A190" s="9">
        <v>3</v>
      </c>
      <c r="B190" s="40" t="s">
        <v>58</v>
      </c>
      <c r="C190" s="41">
        <v>0</v>
      </c>
      <c r="D190" s="10" t="s">
        <v>391</v>
      </c>
      <c r="E190" s="43" t="str">
        <f>"Costo líquido por "&amp;IF(D190="día(s)","día","mes")&amp;" = "</f>
        <v>Costo líquido por mes = </v>
      </c>
      <c r="F190" s="18">
        <v>0</v>
      </c>
      <c r="G190" s="120" t="str">
        <f>"Carga trabajador + empleador por "&amp;IF(D190="día(s)","día","mes")&amp;" ("&amp;IF(F190=0," %",TEXT(ROUND(I190/(F190+I190),2),"#%"))&amp;") ="</f>
        <v>Carga trabajador + empleador por mes ( %) =</v>
      </c>
      <c r="H190" s="121"/>
      <c r="I190" s="18">
        <v>0</v>
      </c>
      <c r="J190" s="20">
        <f>C190*(F190+I190)</f>
        <v>0</v>
      </c>
      <c r="L190" s="19"/>
      <c r="M190" s="15"/>
      <c r="N190" s="15"/>
      <c r="O190" s="15"/>
    </row>
    <row r="191" spans="2:15" ht="12">
      <c r="B191" s="46" t="s">
        <v>56</v>
      </c>
      <c r="L191" s="19"/>
      <c r="M191" s="15"/>
      <c r="N191" s="15"/>
      <c r="O191" s="15"/>
    </row>
    <row r="192" spans="2:15" ht="12">
      <c r="B192" s="46"/>
      <c r="L192" s="19"/>
      <c r="M192" s="15"/>
      <c r="N192" s="15"/>
      <c r="O192" s="15"/>
    </row>
    <row r="193" spans="9:15" ht="12">
      <c r="I193" s="43" t="str">
        <f>"Total "&amp;LOWER(B185)</f>
        <v>Total contratos equipo de trabajo post-producción</v>
      </c>
      <c r="J193" s="20">
        <f>SUM(J188:J191)</f>
        <v>0</v>
      </c>
      <c r="L193" s="19"/>
      <c r="M193" s="15"/>
      <c r="N193" s="15"/>
      <c r="O193" s="15"/>
    </row>
    <row r="194" spans="2:15" ht="12">
      <c r="B194" s="36"/>
      <c r="C194" s="36"/>
      <c r="D194" s="36"/>
      <c r="E194" s="36"/>
      <c r="F194" s="36"/>
      <c r="G194" s="36"/>
      <c r="H194" s="36"/>
      <c r="I194" s="36"/>
      <c r="J194" s="36"/>
      <c r="L194" s="19"/>
      <c r="M194" s="15"/>
      <c r="N194" s="15"/>
      <c r="O194" s="15"/>
    </row>
    <row r="195" spans="1:15" ht="12">
      <c r="A195" s="11" t="s">
        <v>85</v>
      </c>
      <c r="B195" s="12" t="str">
        <f>"Gastos de operación "&amp;LOWER($F$12)</f>
        <v>Gastos de operación post-producción</v>
      </c>
      <c r="L195" s="19"/>
      <c r="M195" s="15"/>
      <c r="N195" s="15"/>
      <c r="O195" s="15"/>
    </row>
    <row r="196" spans="2:15" ht="12">
      <c r="B196" s="123" t="str">
        <f>"* Compra de insumos, arriendos o contratación de servicios en la etapa de "&amp;LOWER($F$12)</f>
        <v>* Compra de insumos, arriendos o contratación de servicios en la etapa de post-producción</v>
      </c>
      <c r="C196" s="123"/>
      <c r="D196" s="123"/>
      <c r="E196" s="123"/>
      <c r="L196" s="19"/>
      <c r="M196" s="15"/>
      <c r="N196" s="15"/>
      <c r="O196" s="15"/>
    </row>
    <row r="197" spans="2:15" ht="12">
      <c r="B197" s="17"/>
      <c r="L197" s="19"/>
      <c r="M197" s="15"/>
      <c r="N197" s="15"/>
      <c r="O197" s="15"/>
    </row>
    <row r="198" spans="1:15" ht="12">
      <c r="A198" s="9">
        <v>1</v>
      </c>
      <c r="B198" s="40" t="s">
        <v>97</v>
      </c>
      <c r="C198" s="41">
        <v>0</v>
      </c>
      <c r="D198" s="42" t="s">
        <v>55</v>
      </c>
      <c r="E198" s="43" t="s">
        <v>48</v>
      </c>
      <c r="F198" s="18">
        <v>0</v>
      </c>
      <c r="G198" s="43" t="s">
        <v>49</v>
      </c>
      <c r="H198" s="18">
        <v>0</v>
      </c>
      <c r="I198" s="44">
        <f>IF(H198+F198=0,"","= "&amp;ROUNDDOWN((H198/(F198)*100),0)&amp;"% del Neto / "&amp;ROUNDDOWN((H198/(H198+F198)*100),0)&amp;"% del Bruto")</f>
      </c>
      <c r="J198" s="20">
        <f>C198*(F198+H198)</f>
        <v>0</v>
      </c>
      <c r="L198" s="19"/>
      <c r="M198" s="15"/>
      <c r="N198" s="15"/>
      <c r="O198" s="15"/>
    </row>
    <row r="199" spans="1:15" ht="12">
      <c r="A199" s="9">
        <v>2</v>
      </c>
      <c r="B199" s="40" t="s">
        <v>98</v>
      </c>
      <c r="C199" s="41">
        <v>0</v>
      </c>
      <c r="D199" s="42" t="s">
        <v>55</v>
      </c>
      <c r="E199" s="43" t="s">
        <v>48</v>
      </c>
      <c r="F199" s="18">
        <v>0</v>
      </c>
      <c r="G199" s="43" t="s">
        <v>49</v>
      </c>
      <c r="H199" s="18">
        <v>0</v>
      </c>
      <c r="I199" s="44">
        <f>IF(H199+F199=0,"","= "&amp;ROUNDDOWN((H199/(F199)*100),0)&amp;"% del Neto / "&amp;ROUNDDOWN((H199/(H199+F199)*100),0)&amp;"% del Bruto")</f>
      </c>
      <c r="J199" s="20">
        <f>C199*(F199+H199)</f>
        <v>0</v>
      </c>
      <c r="L199" s="19"/>
      <c r="M199" s="15"/>
      <c r="N199" s="15"/>
      <c r="O199" s="15"/>
    </row>
    <row r="200" spans="1:15" ht="12">
      <c r="A200" s="9">
        <v>3</v>
      </c>
      <c r="B200" s="40" t="s">
        <v>99</v>
      </c>
      <c r="C200" s="41">
        <v>0</v>
      </c>
      <c r="D200" s="42" t="s">
        <v>55</v>
      </c>
      <c r="E200" s="43" t="s">
        <v>48</v>
      </c>
      <c r="F200" s="18">
        <v>0</v>
      </c>
      <c r="G200" s="43" t="s">
        <v>49</v>
      </c>
      <c r="H200" s="18">
        <v>0</v>
      </c>
      <c r="I200" s="44">
        <f>IF(H200+F200=0,"","= "&amp;ROUNDDOWN((H200/(F200)*100),0)&amp;"% del Neto / "&amp;ROUNDDOWN((H200/(H200+F200)*100),0)&amp;"% del Bruto")</f>
      </c>
      <c r="J200" s="20">
        <f>C200*(F200+H200)</f>
        <v>0</v>
      </c>
      <c r="L200" s="19"/>
      <c r="M200" s="15"/>
      <c r="N200" s="15"/>
      <c r="O200" s="15"/>
    </row>
    <row r="201" spans="1:15" ht="12">
      <c r="A201" s="9">
        <v>4</v>
      </c>
      <c r="B201" s="40" t="s">
        <v>47</v>
      </c>
      <c r="C201" s="41">
        <v>0</v>
      </c>
      <c r="D201" s="42" t="s">
        <v>55</v>
      </c>
      <c r="E201" s="43" t="s">
        <v>48</v>
      </c>
      <c r="F201" s="18">
        <v>0</v>
      </c>
      <c r="G201" s="43" t="s">
        <v>49</v>
      </c>
      <c r="H201" s="18">
        <v>0</v>
      </c>
      <c r="I201" s="44">
        <f>IF(H201+F201=0,"","= "&amp;ROUNDDOWN((H201/(F201)*100),0)&amp;"% del Neto / "&amp;ROUNDDOWN((H201/(H201+F201)*100),0)&amp;"% del Bruto")</f>
      </c>
      <c r="J201" s="20">
        <f>C201*(F201+H201)</f>
        <v>0</v>
      </c>
      <c r="L201" s="19"/>
      <c r="M201" s="15"/>
      <c r="N201" s="15"/>
      <c r="O201" s="15"/>
    </row>
    <row r="202" spans="2:15" ht="12">
      <c r="B202" s="46" t="s">
        <v>56</v>
      </c>
      <c r="L202" s="19"/>
      <c r="M202" s="15"/>
      <c r="N202" s="15"/>
      <c r="O202" s="15"/>
    </row>
    <row r="203" spans="2:15" ht="12">
      <c r="B203" s="46"/>
      <c r="L203" s="19"/>
      <c r="M203" s="15"/>
      <c r="N203" s="15"/>
      <c r="O203" s="15"/>
    </row>
    <row r="204" spans="9:15" ht="12">
      <c r="I204" s="43" t="str">
        <f>"Total "&amp;LOWER(B195)</f>
        <v>Total gastos de operación post-producción</v>
      </c>
      <c r="J204" s="20">
        <f>SUM(J198:J202)</f>
        <v>0</v>
      </c>
      <c r="L204" s="19"/>
      <c r="M204" s="15"/>
      <c r="N204" s="15"/>
      <c r="O204" s="15"/>
    </row>
    <row r="205" spans="2:15" ht="12">
      <c r="B205" s="36"/>
      <c r="C205" s="36"/>
      <c r="D205" s="36"/>
      <c r="E205" s="36"/>
      <c r="F205" s="36"/>
      <c r="G205" s="36"/>
      <c r="H205" s="36"/>
      <c r="I205" s="47"/>
      <c r="J205" s="48"/>
      <c r="L205" s="19"/>
      <c r="M205" s="15"/>
      <c r="N205" s="15"/>
      <c r="O205" s="15"/>
    </row>
    <row r="206" spans="1:15" ht="12">
      <c r="A206" s="11" t="s">
        <v>86</v>
      </c>
      <c r="B206" s="12" t="str">
        <f>"Gastos de difusión en la etapa de "&amp;LOWER($F$12)</f>
        <v>Gastos de difusión en la etapa de post-producción</v>
      </c>
      <c r="L206" s="19"/>
      <c r="M206" s="15"/>
      <c r="N206" s="15"/>
      <c r="O206" s="15"/>
    </row>
    <row r="207" spans="2:15" ht="12">
      <c r="B207" s="123" t="str">
        <f>"* Gastos asociados a las actividades de difusión del proyecto en la etapa de "&amp;LOWER($F$12)</f>
        <v>* Gastos asociados a las actividades de difusión del proyecto en la etapa de post-producción</v>
      </c>
      <c r="C207" s="123"/>
      <c r="D207" s="123"/>
      <c r="E207" s="123"/>
      <c r="L207" s="19"/>
      <c r="M207" s="15"/>
      <c r="N207" s="15"/>
      <c r="O207" s="15"/>
    </row>
    <row r="208" spans="2:15" ht="12">
      <c r="B208" s="17"/>
      <c r="L208" s="19"/>
      <c r="M208" s="15"/>
      <c r="N208" s="15"/>
      <c r="O208" s="15"/>
    </row>
    <row r="209" spans="1:15" ht="12">
      <c r="A209" s="9">
        <v>1</v>
      </c>
      <c r="B209" s="40" t="s">
        <v>100</v>
      </c>
      <c r="C209" s="41">
        <v>0</v>
      </c>
      <c r="D209" s="42" t="s">
        <v>55</v>
      </c>
      <c r="E209" s="43" t="s">
        <v>48</v>
      </c>
      <c r="F209" s="18">
        <v>0</v>
      </c>
      <c r="G209" s="43" t="s">
        <v>49</v>
      </c>
      <c r="H209" s="18">
        <v>0</v>
      </c>
      <c r="I209" s="44">
        <f>IF(H209+F209=0,"","= "&amp;ROUNDDOWN((H209/(F209)*100),0)&amp;"% del Neto / "&amp;ROUNDDOWN((H209/(H209+F209)*100),0)&amp;"% del Bruto")</f>
      </c>
      <c r="J209" s="20">
        <f>C209*(F209+H209)</f>
        <v>0</v>
      </c>
      <c r="L209" s="19"/>
      <c r="M209" s="15"/>
      <c r="N209" s="15"/>
      <c r="O209" s="15"/>
    </row>
    <row r="210" spans="1:15" ht="12">
      <c r="A210" s="9">
        <v>2</v>
      </c>
      <c r="B210" s="40" t="s">
        <v>101</v>
      </c>
      <c r="C210" s="41">
        <v>0</v>
      </c>
      <c r="D210" s="42" t="s">
        <v>55</v>
      </c>
      <c r="E210" s="43" t="s">
        <v>48</v>
      </c>
      <c r="F210" s="18">
        <v>0</v>
      </c>
      <c r="G210" s="43" t="s">
        <v>49</v>
      </c>
      <c r="H210" s="18">
        <v>0</v>
      </c>
      <c r="I210" s="44">
        <f>IF(H210+F210=0,"","= "&amp;ROUNDDOWN((H210/(F210)*100),0)&amp;"% del Neto / "&amp;ROUNDDOWN((H210/(H210+F210)*100),0)&amp;"% del Bruto")</f>
      </c>
      <c r="J210" s="20">
        <f>C210*(F210+H210)</f>
        <v>0</v>
      </c>
      <c r="L210" s="19"/>
      <c r="M210" s="15"/>
      <c r="N210" s="15"/>
      <c r="O210" s="15"/>
    </row>
    <row r="211" spans="1:15" ht="12">
      <c r="A211" s="9">
        <v>3</v>
      </c>
      <c r="B211" s="40" t="s">
        <v>102</v>
      </c>
      <c r="C211" s="41">
        <v>0</v>
      </c>
      <c r="D211" s="42" t="s">
        <v>55</v>
      </c>
      <c r="E211" s="43" t="s">
        <v>48</v>
      </c>
      <c r="F211" s="18">
        <v>0</v>
      </c>
      <c r="G211" s="43" t="s">
        <v>49</v>
      </c>
      <c r="H211" s="18">
        <v>0</v>
      </c>
      <c r="I211" s="44">
        <f>IF(H211+F211=0,"","= "&amp;ROUNDDOWN((H211/(F211)*100),0)&amp;"% del Neto / "&amp;ROUNDDOWN((H211/(H211+F211)*100),0)&amp;"% del Bruto")</f>
      </c>
      <c r="J211" s="20">
        <f>C211*(F211+H211)</f>
        <v>0</v>
      </c>
      <c r="L211" s="19"/>
      <c r="M211" s="15"/>
      <c r="N211" s="15"/>
      <c r="O211" s="15"/>
    </row>
    <row r="212" spans="1:15" ht="12">
      <c r="A212" s="9">
        <v>4</v>
      </c>
      <c r="B212" s="40" t="s">
        <v>103</v>
      </c>
      <c r="C212" s="41">
        <v>0</v>
      </c>
      <c r="D212" s="42" t="s">
        <v>55</v>
      </c>
      <c r="E212" s="43" t="s">
        <v>48</v>
      </c>
      <c r="F212" s="18">
        <v>0</v>
      </c>
      <c r="G212" s="43" t="s">
        <v>49</v>
      </c>
      <c r="H212" s="18">
        <v>0</v>
      </c>
      <c r="I212" s="44">
        <f>IF(H212+F212=0,"","= "&amp;ROUNDDOWN((H212/(F212)*100),0)&amp;"% del Neto / "&amp;ROUNDDOWN((H212/(H212+F212)*100),0)&amp;"% del Bruto")</f>
      </c>
      <c r="J212" s="20">
        <f>C212*(F212+H212)</f>
        <v>0</v>
      </c>
      <c r="L212" s="19"/>
      <c r="M212" s="15"/>
      <c r="N212" s="15"/>
      <c r="O212" s="15"/>
    </row>
    <row r="213" spans="1:15" ht="12">
      <c r="A213" s="9">
        <v>5</v>
      </c>
      <c r="B213" s="40" t="s">
        <v>47</v>
      </c>
      <c r="C213" s="41">
        <v>0</v>
      </c>
      <c r="D213" s="42" t="s">
        <v>55</v>
      </c>
      <c r="E213" s="43" t="s">
        <v>48</v>
      </c>
      <c r="F213" s="18">
        <v>0</v>
      </c>
      <c r="G213" s="43" t="s">
        <v>49</v>
      </c>
      <c r="H213" s="18">
        <v>0</v>
      </c>
      <c r="I213" s="44">
        <f>IF(H213+F213=0,"","= "&amp;ROUNDDOWN((H213/(F213)*100),0)&amp;"% del Neto / "&amp;ROUNDDOWN((H213/(H213+F213)*100),0)&amp;"% del Bruto")</f>
      </c>
      <c r="J213" s="20">
        <f>C213*(F213+H213)</f>
        <v>0</v>
      </c>
      <c r="L213" s="19"/>
      <c r="M213" s="15"/>
      <c r="N213" s="15"/>
      <c r="O213" s="15"/>
    </row>
    <row r="214" spans="2:15" ht="12">
      <c r="B214" s="46" t="s">
        <v>56</v>
      </c>
      <c r="L214" s="19"/>
      <c r="M214" s="15"/>
      <c r="N214" s="15"/>
      <c r="O214" s="15"/>
    </row>
    <row r="215" spans="2:15" ht="12">
      <c r="B215" s="46"/>
      <c r="L215" s="19"/>
      <c r="M215" s="15"/>
      <c r="N215" s="15"/>
      <c r="O215" s="15"/>
    </row>
    <row r="216" spans="9:15" ht="12">
      <c r="I216" s="43" t="str">
        <f>"Total "&amp;LOWER(B206)</f>
        <v>Total gastos de difusión en la etapa de post-producción</v>
      </c>
      <c r="J216" s="20">
        <f>SUM(J209:J214)</f>
        <v>0</v>
      </c>
      <c r="L216" s="19"/>
      <c r="M216" s="15"/>
      <c r="N216" s="15"/>
      <c r="O216" s="15"/>
    </row>
    <row r="217" spans="2:15" ht="12">
      <c r="B217" s="36"/>
      <c r="C217" s="36"/>
      <c r="D217" s="36"/>
      <c r="E217" s="36"/>
      <c r="F217" s="36"/>
      <c r="G217" s="36"/>
      <c r="H217" s="36"/>
      <c r="I217" s="36"/>
      <c r="J217" s="36"/>
      <c r="L217" s="19"/>
      <c r="M217" s="15"/>
      <c r="N217" s="15"/>
      <c r="O217" s="15"/>
    </row>
    <row r="218" spans="1:15" ht="12">
      <c r="A218" s="11" t="s">
        <v>89</v>
      </c>
      <c r="B218" s="12" t="str">
        <f>"Otros "&amp;LOWER($F$12)</f>
        <v>Otros post-producción</v>
      </c>
      <c r="L218" s="106"/>
      <c r="M218" s="15"/>
      <c r="N218" s="15"/>
      <c r="O218" s="15"/>
    </row>
    <row r="219" spans="2:15" ht="12">
      <c r="B219" s="55" t="str">
        <f>"* Otros gastos de la etapa de "&amp;LOWER($F$12)</f>
        <v>* Otros gastos de la etapa de post-producción</v>
      </c>
      <c r="L219" s="19"/>
      <c r="M219" s="15"/>
      <c r="N219" s="15"/>
      <c r="O219" s="15"/>
    </row>
    <row r="220" spans="2:15" ht="12">
      <c r="B220" s="17"/>
      <c r="L220" s="19"/>
      <c r="M220" s="15"/>
      <c r="N220" s="15"/>
      <c r="O220" s="15"/>
    </row>
    <row r="221" spans="1:15" ht="12">
      <c r="A221" s="9">
        <v>1</v>
      </c>
      <c r="B221" s="40" t="s">
        <v>47</v>
      </c>
      <c r="C221" s="41">
        <v>0</v>
      </c>
      <c r="D221" s="42" t="s">
        <v>55</v>
      </c>
      <c r="E221" s="43" t="s">
        <v>48</v>
      </c>
      <c r="F221" s="18">
        <v>0</v>
      </c>
      <c r="G221" s="43" t="s">
        <v>49</v>
      </c>
      <c r="H221" s="18">
        <v>0</v>
      </c>
      <c r="I221" s="44">
        <f>IF(H221+F221=0,"","= "&amp;ROUNDDOWN((H221/(F221)*100),0)&amp;"% del Neto / "&amp;ROUNDDOWN((H221/(H221+F221)*100),0)&amp;"% del Bruto")</f>
      </c>
      <c r="J221" s="20">
        <f>C221*(F221+H221)</f>
        <v>0</v>
      </c>
      <c r="L221" s="19"/>
      <c r="M221" s="15"/>
      <c r="N221" s="15"/>
      <c r="O221" s="15"/>
    </row>
    <row r="222" spans="2:15" ht="12">
      <c r="B222" s="46" t="s">
        <v>56</v>
      </c>
      <c r="L222" s="19"/>
      <c r="M222" s="15"/>
      <c r="N222" s="15"/>
      <c r="O222" s="15"/>
    </row>
    <row r="223" spans="2:15" ht="12">
      <c r="B223" s="46"/>
      <c r="L223" s="19"/>
      <c r="M223" s="15"/>
      <c r="N223" s="15"/>
      <c r="O223" s="15"/>
    </row>
    <row r="224" spans="9:15" ht="12">
      <c r="I224" s="43" t="str">
        <f>"Total "&amp;LOWER(B218)</f>
        <v>Total otros post-producción</v>
      </c>
      <c r="J224" s="20">
        <f>SUM(J221:J222)</f>
        <v>0</v>
      </c>
      <c r="L224" s="19"/>
      <c r="M224" s="15"/>
      <c r="N224" s="15"/>
      <c r="O224" s="15"/>
    </row>
    <row r="225" spans="2:15" ht="12">
      <c r="B225" s="36"/>
      <c r="C225" s="36"/>
      <c r="D225" s="36"/>
      <c r="E225" s="36"/>
      <c r="F225" s="36"/>
      <c r="G225" s="36"/>
      <c r="H225" s="36"/>
      <c r="I225" s="36"/>
      <c r="J225" s="36"/>
      <c r="L225" s="19"/>
      <c r="M225" s="15"/>
      <c r="N225" s="15"/>
      <c r="O225" s="15"/>
    </row>
    <row r="226" spans="12:15" ht="12">
      <c r="L226" s="19"/>
      <c r="M226" s="15"/>
      <c r="N226" s="15"/>
      <c r="O226" s="15"/>
    </row>
    <row r="227" spans="7:15" ht="12.75">
      <c r="G227" s="49"/>
      <c r="H227" s="49"/>
      <c r="I227" s="50" t="str">
        <f>"Total etapa de "&amp;LOWER($F$11)&amp;" en pesos chilenos"</f>
        <v>Total etapa de producción (rodaje) en pesos chilenos</v>
      </c>
      <c r="J227" s="51">
        <f>SUM(J174:J226)/2</f>
        <v>0</v>
      </c>
      <c r="L227" s="19"/>
      <c r="M227" s="15"/>
      <c r="N227" s="15"/>
      <c r="O227" s="15"/>
    </row>
    <row r="228" spans="7:15" ht="12.75">
      <c r="G228" s="49"/>
      <c r="H228" s="49"/>
      <c r="I228" s="52" t="s">
        <v>44</v>
      </c>
      <c r="J228" s="53">
        <f>J227/$I$7</f>
        <v>0</v>
      </c>
      <c r="L228" s="15"/>
      <c r="M228" s="15"/>
      <c r="N228" s="15"/>
      <c r="O228" s="15"/>
    </row>
    <row r="229" spans="12:15" ht="12.75" thickBot="1">
      <c r="L229" s="15"/>
      <c r="M229" s="15"/>
      <c r="N229" s="15"/>
      <c r="O229" s="15"/>
    </row>
    <row r="230" spans="2:10" ht="12">
      <c r="B230" s="24"/>
      <c r="C230" s="25"/>
      <c r="D230" s="25"/>
      <c r="E230" s="25"/>
      <c r="F230" s="25"/>
      <c r="G230" s="25"/>
      <c r="H230" s="25"/>
      <c r="I230" s="25"/>
      <c r="J230" s="26"/>
    </row>
    <row r="231" spans="1:15" ht="12">
      <c r="A231" s="11" t="s">
        <v>104</v>
      </c>
      <c r="B231" s="27" t="str">
        <f>"Etapa de "&amp;LOWER(F13)</f>
        <v>Etapa de promoción y distribución</v>
      </c>
      <c r="C231" s="28"/>
      <c r="D231" s="29" t="s">
        <v>36</v>
      </c>
      <c r="E231" s="30">
        <v>43101</v>
      </c>
      <c r="F231" s="29" t="s">
        <v>37</v>
      </c>
      <c r="G231" s="30">
        <v>43465</v>
      </c>
      <c r="H231" s="29" t="s">
        <v>38</v>
      </c>
      <c r="I231" s="31">
        <f>G231-E231</f>
        <v>364</v>
      </c>
      <c r="J231" s="32">
        <f>ROUND(I231/30,0)</f>
        <v>12</v>
      </c>
      <c r="L231" s="13" t="s">
        <v>379</v>
      </c>
      <c r="M231" s="12"/>
      <c r="N231" s="12"/>
      <c r="O231" s="12"/>
    </row>
    <row r="232" spans="2:15" ht="12.75" thickBot="1">
      <c r="B232" s="33"/>
      <c r="C232" s="34"/>
      <c r="D232" s="34"/>
      <c r="E232" s="34"/>
      <c r="F232" s="34"/>
      <c r="G232" s="34"/>
      <c r="H232" s="34"/>
      <c r="I232" s="34"/>
      <c r="J232" s="35"/>
      <c r="L232" s="54" t="s">
        <v>378</v>
      </c>
      <c r="M232" s="17"/>
      <c r="N232" s="17"/>
      <c r="O232" s="17"/>
    </row>
    <row r="233" spans="12:15" ht="12">
      <c r="L233" s="19"/>
      <c r="M233" s="15"/>
      <c r="N233" s="15"/>
      <c r="O233" s="15"/>
    </row>
    <row r="234" spans="2:15" ht="12">
      <c r="B234" s="11" t="s">
        <v>59</v>
      </c>
      <c r="L234" s="19"/>
      <c r="M234" s="15"/>
      <c r="N234" s="15"/>
      <c r="O234" s="15"/>
    </row>
    <row r="235" spans="1:15" ht="12">
      <c r="A235" s="9">
        <v>1</v>
      </c>
      <c r="B235" s="14" t="s">
        <v>374</v>
      </c>
      <c r="C235" s="116">
        <v>0</v>
      </c>
      <c r="D235" s="116"/>
      <c r="L235" s="19"/>
      <c r="M235" s="15"/>
      <c r="N235" s="15"/>
      <c r="O235" s="15"/>
    </row>
    <row r="236" spans="1:15" ht="12">
      <c r="A236" s="9">
        <v>2</v>
      </c>
      <c r="B236" s="14" t="s">
        <v>375</v>
      </c>
      <c r="C236" s="116">
        <v>0</v>
      </c>
      <c r="D236" s="116"/>
      <c r="L236" s="19"/>
      <c r="M236" s="15"/>
      <c r="N236" s="15"/>
      <c r="O236" s="15"/>
    </row>
    <row r="237" spans="1:15" ht="12">
      <c r="A237" s="9">
        <v>3</v>
      </c>
      <c r="B237" s="14" t="s">
        <v>376</v>
      </c>
      <c r="C237" s="116">
        <v>0</v>
      </c>
      <c r="D237" s="116"/>
      <c r="L237" s="19"/>
      <c r="M237" s="15"/>
      <c r="N237" s="15"/>
      <c r="O237" s="15"/>
    </row>
    <row r="238" spans="1:15" ht="12">
      <c r="A238" s="9">
        <v>4</v>
      </c>
      <c r="B238" s="14" t="s">
        <v>377</v>
      </c>
      <c r="C238" s="116">
        <v>0</v>
      </c>
      <c r="D238" s="116"/>
      <c r="L238" s="19"/>
      <c r="M238" s="15"/>
      <c r="N238" s="15"/>
      <c r="O238" s="15"/>
    </row>
    <row r="239" spans="1:15" ht="12">
      <c r="A239" s="9">
        <v>5</v>
      </c>
      <c r="B239" s="14" t="s">
        <v>43</v>
      </c>
      <c r="C239" s="116">
        <v>0</v>
      </c>
      <c r="D239" s="116"/>
      <c r="L239" s="19"/>
      <c r="M239" s="15"/>
      <c r="N239" s="15"/>
      <c r="O239" s="15"/>
    </row>
    <row r="240" spans="2:15" ht="12">
      <c r="B240" s="36"/>
      <c r="C240" s="36"/>
      <c r="D240" s="36"/>
      <c r="E240" s="36"/>
      <c r="F240" s="36"/>
      <c r="G240" s="36"/>
      <c r="H240" s="36"/>
      <c r="I240" s="36"/>
      <c r="J240" s="36"/>
      <c r="L240" s="19"/>
      <c r="M240" s="15"/>
      <c r="N240" s="15"/>
      <c r="O240" s="15"/>
    </row>
    <row r="241" spans="12:15" ht="12">
      <c r="L241" s="19"/>
      <c r="M241" s="15"/>
      <c r="N241" s="15"/>
      <c r="O241" s="15"/>
    </row>
    <row r="242" spans="7:15" ht="12.75">
      <c r="G242" s="49"/>
      <c r="H242" s="49"/>
      <c r="I242" s="50" t="str">
        <f>"Total etapa de "&amp;LOWER(F13)&amp;" en pesos chilenos"</f>
        <v>Total etapa de promoción y distribución en pesos chilenos</v>
      </c>
      <c r="J242" s="51">
        <f>SUM(C235:D239)</f>
        <v>0</v>
      </c>
      <c r="L242" s="15"/>
      <c r="M242" s="15"/>
      <c r="N242" s="15"/>
      <c r="O242" s="15"/>
    </row>
    <row r="243" spans="7:15" ht="12.75">
      <c r="G243" s="49"/>
      <c r="H243" s="49"/>
      <c r="I243" s="52" t="s">
        <v>44</v>
      </c>
      <c r="J243" s="53">
        <f>J242/$I$7</f>
        <v>0</v>
      </c>
      <c r="L243" s="15"/>
      <c r="M243" s="15"/>
      <c r="N243" s="15"/>
      <c r="O243" s="15"/>
    </row>
    <row r="244" ht="12"/>
    <row r="245" ht="12"/>
    <row r="246" ht="12"/>
    <row r="247" ht="12"/>
    <row r="248" ht="12"/>
    <row r="249" ht="12"/>
    <row r="250" ht="12"/>
    <row r="251" ht="12"/>
    <row r="252" ht="12"/>
    <row r="253" ht="12"/>
    <row r="254" ht="12"/>
    <row r="255" ht="12"/>
    <row r="256" ht="12"/>
    <row r="257" ht="12"/>
    <row r="258" ht="12"/>
    <row r="259" ht="12"/>
    <row r="260" ht="12"/>
  </sheetData>
  <sheetProtection/>
  <mergeCells count="62">
    <mergeCell ref="C20:D20"/>
    <mergeCell ref="C19:D19"/>
    <mergeCell ref="B186:E186"/>
    <mergeCell ref="B196:E196"/>
    <mergeCell ref="B207:E207"/>
    <mergeCell ref="G81:H81"/>
    <mergeCell ref="G80:H80"/>
    <mergeCell ref="G126:H126"/>
    <mergeCell ref="G129:H129"/>
    <mergeCell ref="G127:H127"/>
    <mergeCell ref="G128:H128"/>
    <mergeCell ref="G190:H190"/>
    <mergeCell ref="G189:H189"/>
    <mergeCell ref="B77:E77"/>
    <mergeCell ref="B87:G87"/>
    <mergeCell ref="B112:G112"/>
    <mergeCell ref="B123:F123"/>
    <mergeCell ref="B135:E135"/>
    <mergeCell ref="B147:H147"/>
    <mergeCell ref="C237:D237"/>
    <mergeCell ref="C238:D238"/>
    <mergeCell ref="C239:D239"/>
    <mergeCell ref="C236:D236"/>
    <mergeCell ref="G79:H79"/>
    <mergeCell ref="G125:H125"/>
    <mergeCell ref="G188:H188"/>
    <mergeCell ref="G152:H152"/>
    <mergeCell ref="G151:H151"/>
    <mergeCell ref="B175:G175"/>
    <mergeCell ref="C55:D55"/>
    <mergeCell ref="C56:D56"/>
    <mergeCell ref="C235:D235"/>
    <mergeCell ref="B31:J31"/>
    <mergeCell ref="C53:D53"/>
    <mergeCell ref="C54:D54"/>
    <mergeCell ref="B45:J45"/>
    <mergeCell ref="G149:H149"/>
    <mergeCell ref="G150:H150"/>
    <mergeCell ref="B66:F66"/>
    <mergeCell ref="C52:D52"/>
    <mergeCell ref="B32:J32"/>
    <mergeCell ref="B29:J29"/>
    <mergeCell ref="B30:J30"/>
    <mergeCell ref="B33:J33"/>
    <mergeCell ref="C12:D12"/>
    <mergeCell ref="C13:D13"/>
    <mergeCell ref="C14:D14"/>
    <mergeCell ref="C17:D17"/>
    <mergeCell ref="C18:D18"/>
    <mergeCell ref="C6:D6"/>
    <mergeCell ref="C7:D7"/>
    <mergeCell ref="C8:D8"/>
    <mergeCell ref="C9:D9"/>
    <mergeCell ref="C10:D10"/>
    <mergeCell ref="C11:D11"/>
    <mergeCell ref="C22:D22"/>
    <mergeCell ref="C23:D23"/>
    <mergeCell ref="C24:D24"/>
    <mergeCell ref="B40:J40"/>
    <mergeCell ref="B41:J41"/>
    <mergeCell ref="B44:J44"/>
    <mergeCell ref="B37:J37"/>
  </mergeCells>
  <conditionalFormatting sqref="L231:O232 B3:D18 L48:O49 L172:O173 L59:O61 M50:O58 L228:O229 M174:O227 M233:O241 A46:K65 A125:A129 K125:K129 A191:K195 A188:A190 K188:K190 L109:O170 A149:C152 K149:K152 A82:K86 A130:K134 A66:B66 G66:K66 A78:K78 A77:B77 F77:K77 A87:B87 H87:K87 A113:K122 A112:B112 H112:K112 A124:K124 A123:B123 G123:K123 A136:K146 A135:B135 F135:K135 A148:K148 A147:B147 I147:K147 A176:K185 A175:B175 H175:K175 A187:K187 A186:B186 F186:K186 A197:K206 A196:B196 F196:K196 A207:B207 F207:K207 A115:IV116 A178:IV179 B19:C24 A153:K174 B26:D28 E22:J28 K3:K45 L5:O46 L242:O65536 A208:K65536 A3:A45 A88:K111 M79:IV81 L63:O107 P1:IV65536 E3:J7 F8:J8 E9:J15 E17:J20 A67:K76 I79:K81 A79:F81">
    <cfRule type="cellIs" priority="192" dxfId="3"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93" dxfId="1" operator="equal" stopIfTrue="1">
      <formula>"Reemplace este texto por el nombre del ítem"</formula>
    </cfRule>
    <cfRule type="cellIs" priority="194" dxfId="1" operator="equal" stopIfTrue="1">
      <formula>"(seleccione unidad de medida)"</formula>
    </cfRule>
  </conditionalFormatting>
  <conditionalFormatting sqref="J29 B29:C30 D29 B45:C45 H45:J45 B33:C39 B42:B43 H33:J39 B37:D37">
    <cfRule type="cellIs" priority="195" dxfId="81" operator="equal" stopIfTrue="1">
      <formula>"Reemplace este texto por el nombre del ítem"</formula>
    </cfRule>
  </conditionalFormatting>
  <conditionalFormatting sqref="J29 B29:C30 D29 B45:C45 H45:J45 B33:C39 B42:B43 H33:J39 B37:D37">
    <cfRule type="cellIs" priority="196" dxfId="81" operator="equal" stopIfTrue="1">
      <formula>"Reemplace este texto por el nombre de la actividad/cargo"</formula>
    </cfRule>
  </conditionalFormatting>
  <conditionalFormatting sqref="F29:J29 B29:D30 H33:J39 B45:D45 H45:J45 B42:B43 F37:J37 B33:D39">
    <cfRule type="cellIs" priority="197" dxfId="1" operator="equal" stopIfTrue="1">
      <formula>"(seleccione unidad de medida)"</formula>
    </cfRule>
  </conditionalFormatting>
  <conditionalFormatting sqref="H31:J32 B31:C32">
    <cfRule type="cellIs" priority="187" dxfId="81" operator="equal" stopIfTrue="1">
      <formula>"Reemplace este texto por el nombre del ítem"</formula>
    </cfRule>
  </conditionalFormatting>
  <conditionalFormatting sqref="H31:J32 B31:C32">
    <cfRule type="cellIs" priority="188" dxfId="81" operator="equal" stopIfTrue="1">
      <formula>"Reemplace este texto por el nombre de la actividad/cargo"</formula>
    </cfRule>
  </conditionalFormatting>
  <conditionalFormatting sqref="H31:J32 B31:D32">
    <cfRule type="cellIs" priority="189" dxfId="1" operator="equal" stopIfTrue="1">
      <formula>"(seleccione unidad de medida)"</formula>
    </cfRule>
  </conditionalFormatting>
  <conditionalFormatting sqref="L111:L167 L7:L25 L65:L104">
    <cfRule type="notContainsBlanks" priority="183" dxfId="101" stopIfTrue="1">
      <formula>LEN(TRIM(L7))&gt;0</formula>
    </cfRule>
  </conditionalFormatting>
  <conditionalFormatting sqref="L50:L58">
    <cfRule type="cellIs" priority="180" dxfId="3"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81" dxfId="1" operator="equal" stopIfTrue="1">
      <formula>"Reemplace este texto por el nombre del ítem"</formula>
    </cfRule>
    <cfRule type="cellIs" priority="182" dxfId="1" operator="equal" stopIfTrue="1">
      <formula>"(seleccione unidad de medida)"</formula>
    </cfRule>
  </conditionalFormatting>
  <conditionalFormatting sqref="L50:L58">
    <cfRule type="notContainsBlanks" priority="179" dxfId="101" stopIfTrue="1">
      <formula>LEN(TRIM(L50))&gt;0</formula>
    </cfRule>
  </conditionalFormatting>
  <conditionalFormatting sqref="L50:L58">
    <cfRule type="notContainsBlanks" priority="178" dxfId="101" stopIfTrue="1">
      <formula>LEN(TRIM(L50))&gt;0</formula>
    </cfRule>
  </conditionalFormatting>
  <conditionalFormatting sqref="L111:L133">
    <cfRule type="notContainsBlanks" priority="168" dxfId="101" stopIfTrue="1">
      <formula>LEN(TRIM(L111))&gt;0</formula>
    </cfRule>
  </conditionalFormatting>
  <conditionalFormatting sqref="L149:L167">
    <cfRule type="notContainsBlanks" priority="166" dxfId="101" stopIfTrue="1">
      <formula>LEN(TRIM(L149))&gt;0</formula>
    </cfRule>
  </conditionalFormatting>
  <conditionalFormatting sqref="L174:L227">
    <cfRule type="cellIs" priority="163" dxfId="3"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64" dxfId="1" operator="equal" stopIfTrue="1">
      <formula>"Reemplace este texto por el nombre del ítem"</formula>
    </cfRule>
    <cfRule type="cellIs" priority="165" dxfId="1" operator="equal" stopIfTrue="1">
      <formula>"(seleccione unidad de medida)"</formula>
    </cfRule>
  </conditionalFormatting>
  <conditionalFormatting sqref="L174:L227">
    <cfRule type="notContainsBlanks" priority="162" dxfId="101" stopIfTrue="1">
      <formula>LEN(TRIM(L174))&gt;0</formula>
    </cfRule>
  </conditionalFormatting>
  <conditionalFormatting sqref="L174:L194">
    <cfRule type="notContainsBlanks" priority="161" dxfId="101" stopIfTrue="1">
      <formula>LEN(TRIM(L174))&gt;0</formula>
    </cfRule>
  </conditionalFormatting>
  <conditionalFormatting sqref="L195:L211">
    <cfRule type="notContainsBlanks" priority="160" dxfId="101" stopIfTrue="1">
      <formula>LEN(TRIM(L195))&gt;0</formula>
    </cfRule>
  </conditionalFormatting>
  <conditionalFormatting sqref="L211:L227">
    <cfRule type="notContainsBlanks" priority="159" dxfId="101" stopIfTrue="1">
      <formula>LEN(TRIM(L211))&gt;0</formula>
    </cfRule>
  </conditionalFormatting>
  <conditionalFormatting sqref="L233:L241">
    <cfRule type="cellIs" priority="156" dxfId="3"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57" dxfId="1" operator="equal" stopIfTrue="1">
      <formula>"Reemplace este texto por el nombre del ítem"</formula>
    </cfRule>
    <cfRule type="cellIs" priority="158" dxfId="1" operator="equal" stopIfTrue="1">
      <formula>"(seleccione unidad de medida)"</formula>
    </cfRule>
  </conditionalFormatting>
  <conditionalFormatting sqref="L233:L241">
    <cfRule type="notContainsBlanks" priority="155" dxfId="101" stopIfTrue="1">
      <formula>LEN(TRIM(L233))&gt;0</formula>
    </cfRule>
  </conditionalFormatting>
  <conditionalFormatting sqref="L233:L241">
    <cfRule type="notContainsBlanks" priority="154" dxfId="101" stopIfTrue="1">
      <formula>LEN(TRIM(L233))&gt;0</formula>
    </cfRule>
  </conditionalFormatting>
  <conditionalFormatting sqref="A125:A129 K125:IV129 A191:IV195 A188:A190 K188:IV190 A149:C152 K149:IV152 A82:IV86 A130:IV134 A66:B66 G66:IV66 A78:IV78 A77:B77 F77:IV77 A87:B87 H87:IV87 A112:B112 H112:IV112 A124:IV124 A123:B123 G123:IV123 A136:IV146 A135:B135 F135:IV135 A148:IV148 A147:B147 I147:IV147 A175:B175 H175:IV175 A187:IV187 A186:B186 F186:IV186 A197:IV206 A196:B196 F196:IV196 A207:B207 F207:IV207 A113:IV122 A176:IV185 E22:IV25 B19:C24 K21:IV21 A153:IV174 A208:IV65536 A19:A25 A88:IV111 A3:IV7 A8:D8 F8:IV8 A9:IV18 E19:IV20 A67:IV76 A45:IV65 K40:IV44 A42:B43 A44 A40:A41 A26:IV39 I79:IV81 A79:F81">
    <cfRule type="cellIs" priority="145" dxfId="0" operator="equal" stopIfTrue="1">
      <formula>"Reemplace este texto por el nombre de la actividad/cargo"</formula>
    </cfRule>
  </conditionalFormatting>
  <conditionalFormatting sqref="H32:J32 B32:C32">
    <cfRule type="cellIs" priority="142" dxfId="81" operator="equal" stopIfTrue="1">
      <formula>"Reemplace este texto por el nombre del ítem"</formula>
    </cfRule>
  </conditionalFormatting>
  <conditionalFormatting sqref="H32:J32 B32:C32">
    <cfRule type="cellIs" priority="143" dxfId="81" operator="equal" stopIfTrue="1">
      <formula>"Reemplace este texto por el nombre de la actividad/cargo"</formula>
    </cfRule>
  </conditionalFormatting>
  <conditionalFormatting sqref="H32:J32 B32:D32">
    <cfRule type="cellIs" priority="144" dxfId="1" operator="equal" stopIfTrue="1">
      <formula>"(seleccione unidad de medida)"</formula>
    </cfRule>
  </conditionalFormatting>
  <conditionalFormatting sqref="I125:J129 B125:D129 F125:F129">
    <cfRule type="cellIs" priority="114" dxfId="3"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15" dxfId="1" operator="equal" stopIfTrue="1">
      <formula>"Reemplace este texto por el nombre del ítem"</formula>
    </cfRule>
    <cfRule type="cellIs" priority="116" dxfId="1" operator="equal" stopIfTrue="1">
      <formula>"(seleccione unidad de medida)"</formula>
    </cfRule>
  </conditionalFormatting>
  <conditionalFormatting sqref="I125:J129 B125:D129 F125:F129">
    <cfRule type="cellIs" priority="113" dxfId="0" operator="equal" stopIfTrue="1">
      <formula>"Reemplace este texto por el nombre de la actividad/cargo"</formula>
    </cfRule>
  </conditionalFormatting>
  <conditionalFormatting sqref="B188:D190 I188:J190 F188:F190">
    <cfRule type="cellIs" priority="110" dxfId="3"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11" dxfId="1" operator="equal" stopIfTrue="1">
      <formula>"Reemplace este texto por el nombre del ítem"</formula>
    </cfRule>
    <cfRule type="cellIs" priority="112" dxfId="1" operator="equal" stopIfTrue="1">
      <formula>"(seleccione unidad de medida)"</formula>
    </cfRule>
  </conditionalFormatting>
  <conditionalFormatting sqref="B188:D190 I188:J190 F188:F190">
    <cfRule type="cellIs" priority="109" dxfId="0" operator="equal" stopIfTrue="1">
      <formula>"Reemplace este texto por el nombre de la actividad/cargo"</formula>
    </cfRule>
  </conditionalFormatting>
  <conditionalFormatting sqref="D149 I149:I152 F149:F152">
    <cfRule type="cellIs" priority="94" dxfId="3"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95" dxfId="1" operator="equal" stopIfTrue="1">
      <formula>"Reemplace este texto por el nombre del ítem"</formula>
    </cfRule>
    <cfRule type="cellIs" priority="96" dxfId="1" operator="equal" stopIfTrue="1">
      <formula>"(seleccione unidad de medida)"</formula>
    </cfRule>
  </conditionalFormatting>
  <conditionalFormatting sqref="D149 I149:I152 F149:F152">
    <cfRule type="cellIs" priority="93" dxfId="0" operator="equal" stopIfTrue="1">
      <formula>"Reemplace este texto por el nombre de la actividad/cargo"</formula>
    </cfRule>
  </conditionalFormatting>
  <conditionalFormatting sqref="D150">
    <cfRule type="cellIs" priority="90" dxfId="3"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91" dxfId="1" operator="equal" stopIfTrue="1">
      <formula>"Reemplace este texto por el nombre del ítem"</formula>
    </cfRule>
    <cfRule type="cellIs" priority="92" dxfId="1" operator="equal" stopIfTrue="1">
      <formula>"(seleccione unidad de medida)"</formula>
    </cfRule>
  </conditionalFormatting>
  <conditionalFormatting sqref="D150">
    <cfRule type="cellIs" priority="89" dxfId="0" operator="equal" stopIfTrue="1">
      <formula>"Reemplace este texto por el nombre de la actividad/cargo"</formula>
    </cfRule>
  </conditionalFormatting>
  <conditionalFormatting sqref="D152">
    <cfRule type="cellIs" priority="86" dxfId="3"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87" dxfId="1" operator="equal" stopIfTrue="1">
      <formula>"Reemplace este texto por el nombre del ítem"</formula>
    </cfRule>
    <cfRule type="cellIs" priority="88" dxfId="1" operator="equal" stopIfTrue="1">
      <formula>"(seleccione unidad de medida)"</formula>
    </cfRule>
  </conditionalFormatting>
  <conditionalFormatting sqref="D152">
    <cfRule type="cellIs" priority="85" dxfId="0" operator="equal" stopIfTrue="1">
      <formula>"Reemplace este texto por el nombre de la actividad/cargo"</formula>
    </cfRule>
  </conditionalFormatting>
  <conditionalFormatting sqref="D151">
    <cfRule type="cellIs" priority="82" dxfId="3"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83" dxfId="1" operator="equal" stopIfTrue="1">
      <formula>"Reemplace este texto por el nombre del ítem"</formula>
    </cfRule>
    <cfRule type="cellIs" priority="84" dxfId="1" operator="equal" stopIfTrue="1">
      <formula>"(seleccione unidad de medida)"</formula>
    </cfRule>
  </conditionalFormatting>
  <conditionalFormatting sqref="D151">
    <cfRule type="cellIs" priority="81" dxfId="0" operator="equal" stopIfTrue="1">
      <formula>"Reemplace este texto por el nombre de la actividad/cargo"</formula>
    </cfRule>
  </conditionalFormatting>
  <conditionalFormatting sqref="L178:L179">
    <cfRule type="notContainsBlanks" priority="80" dxfId="101" stopIfTrue="1">
      <formula>LEN(TRIM(L178))&gt;0</formula>
    </cfRule>
  </conditionalFormatting>
  <conditionalFormatting sqref="L178:L179">
    <cfRule type="notContainsBlanks" priority="79" dxfId="101" stopIfTrue="1">
      <formula>LEN(TRIM(L178))&gt;0</formula>
    </cfRule>
  </conditionalFormatting>
  <conditionalFormatting sqref="J149:J152">
    <cfRule type="cellIs" priority="72" dxfId="3"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73" dxfId="1" operator="equal" stopIfTrue="1">
      <formula>"Reemplace este texto por el nombre del ítem"</formula>
    </cfRule>
    <cfRule type="cellIs" priority="74" dxfId="1" operator="equal" stopIfTrue="1">
      <formula>"(seleccione unidad de medida)"</formula>
    </cfRule>
  </conditionalFormatting>
  <conditionalFormatting sqref="J149:J152">
    <cfRule type="cellIs" priority="71" dxfId="0" operator="equal" stopIfTrue="1">
      <formula>"Reemplace este texto por el nombre de la actividad/cargo"</formula>
    </cfRule>
  </conditionalFormatting>
  <conditionalFormatting sqref="G18:G19">
    <cfRule type="containsBlanks" priority="67" dxfId="92" stopIfTrue="1">
      <formula>LEN(TRIM(G18))=0</formula>
    </cfRule>
    <cfRule type="containsBlanks" priority="68" dxfId="94" stopIfTrue="1">
      <formula>LEN(TRIM(G18))=0</formula>
    </cfRule>
    <cfRule type="containsBlanks" priority="69" dxfId="94" stopIfTrue="1">
      <formula>LEN(TRIM(G18))=0</formula>
    </cfRule>
    <cfRule type="containsBlanks" priority="70" dxfId="164" stopIfTrue="1">
      <formula>LEN(TRIM(G18))=0</formula>
    </cfRule>
  </conditionalFormatting>
  <conditionalFormatting sqref="G18">
    <cfRule type="cellIs" priority="66" dxfId="92" operator="equal" stopIfTrue="1">
      <formula>0</formula>
    </cfRule>
  </conditionalFormatting>
  <conditionalFormatting sqref="G19">
    <cfRule type="cellIs" priority="65" dxfId="92" operator="equal" stopIfTrue="1">
      <formula>0</formula>
    </cfRule>
  </conditionalFormatting>
  <conditionalFormatting sqref="B41:J41">
    <cfRule type="cellIs" priority="53" dxfId="0" operator="equal" stopIfTrue="1">
      <formula>"Reemplace este texto por el nombre de la actividad/cargo"</formula>
    </cfRule>
  </conditionalFormatting>
  <conditionalFormatting sqref="H44:J44 B44:C44">
    <cfRule type="cellIs" priority="62" dxfId="81" operator="equal" stopIfTrue="1">
      <formula>"Reemplace este texto por el nombre del ítem"</formula>
    </cfRule>
  </conditionalFormatting>
  <conditionalFormatting sqref="H44:J44 B44:C44">
    <cfRule type="cellIs" priority="63" dxfId="81" operator="equal" stopIfTrue="1">
      <formula>"Reemplace este texto por el nombre de la actividad/cargo"</formula>
    </cfRule>
  </conditionalFormatting>
  <conditionalFormatting sqref="H44:J44 B44:D44">
    <cfRule type="cellIs" priority="64" dxfId="1" operator="equal" stopIfTrue="1">
      <formula>"(seleccione unidad de medida)"</formula>
    </cfRule>
  </conditionalFormatting>
  <conditionalFormatting sqref="B44:J44">
    <cfRule type="cellIs" priority="61" dxfId="0" operator="equal" stopIfTrue="1">
      <formula>"Reemplace este texto por el nombre de la actividad/cargo"</formula>
    </cfRule>
  </conditionalFormatting>
  <conditionalFormatting sqref="J40 B40:D40">
    <cfRule type="cellIs" priority="58" dxfId="81" operator="equal" stopIfTrue="1">
      <formula>"Reemplace este texto por el nombre del ítem"</formula>
    </cfRule>
  </conditionalFormatting>
  <conditionalFormatting sqref="J40 B40:D40">
    <cfRule type="cellIs" priority="59" dxfId="81" operator="equal" stopIfTrue="1">
      <formula>"Reemplace este texto por el nombre de la actividad/cargo"</formula>
    </cfRule>
  </conditionalFormatting>
  <conditionalFormatting sqref="F40:J40 B40:D40">
    <cfRule type="cellIs" priority="60" dxfId="1" operator="equal" stopIfTrue="1">
      <formula>"(seleccione unidad de medida)"</formula>
    </cfRule>
  </conditionalFormatting>
  <conditionalFormatting sqref="B40:J40">
    <cfRule type="cellIs" priority="57" dxfId="0" operator="equal" stopIfTrue="1">
      <formula>"Reemplace este texto por el nombre de la actividad/cargo"</formula>
    </cfRule>
  </conditionalFormatting>
  <conditionalFormatting sqref="J41 B41:D41">
    <cfRule type="cellIs" priority="54" dxfId="81" operator="equal" stopIfTrue="1">
      <formula>"Reemplace este texto por el nombre del ítem"</formula>
    </cfRule>
  </conditionalFormatting>
  <conditionalFormatting sqref="J41 B41:D41">
    <cfRule type="cellIs" priority="55" dxfId="81" operator="equal" stopIfTrue="1">
      <formula>"Reemplace este texto por el nombre de la actividad/cargo"</formula>
    </cfRule>
  </conditionalFormatting>
  <conditionalFormatting sqref="F41:J41 B41:D41">
    <cfRule type="cellIs" priority="56" dxfId="1" operator="equal" stopIfTrue="1">
      <formula>"(seleccione unidad de medida)"</formula>
    </cfRule>
  </conditionalFormatting>
  <conditionalFormatting sqref="E125:E129">
    <cfRule type="cellIs" priority="38" dxfId="3"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39" dxfId="1" operator="equal" stopIfTrue="1">
      <formula>"Reemplace este texto por el nombre del ítem"</formula>
    </cfRule>
    <cfRule type="cellIs" priority="40" dxfId="1" operator="equal" stopIfTrue="1">
      <formula>"(seleccione unidad de medida)"</formula>
    </cfRule>
  </conditionalFormatting>
  <conditionalFormatting sqref="E125:E129">
    <cfRule type="cellIs" priority="37" dxfId="0" operator="equal" stopIfTrue="1">
      <formula>"Reemplace este texto por el nombre de la actividad/cargo"</formula>
    </cfRule>
  </conditionalFormatting>
  <conditionalFormatting sqref="E149:E152">
    <cfRule type="cellIs" priority="30" dxfId="3"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31" dxfId="1" operator="equal" stopIfTrue="1">
      <formula>"Reemplace este texto por el nombre del ítem"</formula>
    </cfRule>
    <cfRule type="cellIs" priority="32" dxfId="1" operator="equal" stopIfTrue="1">
      <formula>"(seleccione unidad de medida)"</formula>
    </cfRule>
  </conditionalFormatting>
  <conditionalFormatting sqref="E149:E152">
    <cfRule type="cellIs" priority="29" dxfId="0" operator="equal" stopIfTrue="1">
      <formula>"Reemplace este texto por el nombre de la actividad/cargo"</formula>
    </cfRule>
  </conditionalFormatting>
  <conditionalFormatting sqref="E188:E190">
    <cfRule type="cellIs" priority="22" dxfId="3"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23" dxfId="1" operator="equal" stopIfTrue="1">
      <formula>"Reemplace este texto por el nombre del ítem"</formula>
    </cfRule>
    <cfRule type="cellIs" priority="24" dxfId="1" operator="equal" stopIfTrue="1">
      <formula>"(seleccione unidad de medida)"</formula>
    </cfRule>
  </conditionalFormatting>
  <conditionalFormatting sqref="E188:E190">
    <cfRule type="cellIs" priority="21" dxfId="0" operator="equal" stopIfTrue="1">
      <formula>"Reemplace este texto por el nombre de la actividad/cargo"</formula>
    </cfRule>
  </conditionalFormatting>
  <conditionalFormatting sqref="G79:G81">
    <cfRule type="cellIs" priority="14" dxfId="3"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5" dxfId="1" operator="equal" stopIfTrue="1">
      <formula>"Reemplace este texto por el nombre del ítem"</formula>
    </cfRule>
    <cfRule type="cellIs" priority="16" dxfId="1" operator="equal" stopIfTrue="1">
      <formula>"(seleccione unidad de medida)"</formula>
    </cfRule>
  </conditionalFormatting>
  <conditionalFormatting sqref="G79:G81">
    <cfRule type="cellIs" priority="13" dxfId="0" operator="equal" stopIfTrue="1">
      <formula>"Reemplace este texto por el nombre de la actividad/cargo"</formula>
    </cfRule>
  </conditionalFormatting>
  <conditionalFormatting sqref="G125:G129">
    <cfRule type="cellIs" priority="10" dxfId="3"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1" dxfId="1" operator="equal" stopIfTrue="1">
      <formula>"Reemplace este texto por el nombre del ítem"</formula>
    </cfRule>
    <cfRule type="cellIs" priority="12" dxfId="1" operator="equal" stopIfTrue="1">
      <formula>"(seleccione unidad de medida)"</formula>
    </cfRule>
  </conditionalFormatting>
  <conditionalFormatting sqref="G125:G129">
    <cfRule type="cellIs" priority="9" dxfId="0" operator="equal" stopIfTrue="1">
      <formula>"Reemplace este texto por el nombre de la actividad/cargo"</formula>
    </cfRule>
  </conditionalFormatting>
  <conditionalFormatting sqref="G149:G152">
    <cfRule type="cellIs" priority="6" dxfId="3"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7" dxfId="1" operator="equal" stopIfTrue="1">
      <formula>"Reemplace este texto por el nombre del ítem"</formula>
    </cfRule>
    <cfRule type="cellIs" priority="8" dxfId="1" operator="equal" stopIfTrue="1">
      <formula>"(seleccione unidad de medida)"</formula>
    </cfRule>
  </conditionalFormatting>
  <conditionalFormatting sqref="G149:G152">
    <cfRule type="cellIs" priority="5" dxfId="0" operator="equal" stopIfTrue="1">
      <formula>"Reemplace este texto por el nombre de la actividad/cargo"</formula>
    </cfRule>
  </conditionalFormatting>
  <conditionalFormatting sqref="G188:G190">
    <cfRule type="cellIs" priority="2" dxfId="3"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3" dxfId="1" operator="equal" stopIfTrue="1">
      <formula>"Reemplace este texto por el nombre del ítem"</formula>
    </cfRule>
    <cfRule type="cellIs" priority="4" dxfId="1" operator="equal" stopIfTrue="1">
      <formula>"(seleccione unidad de medida)"</formula>
    </cfRule>
  </conditionalFormatting>
  <conditionalFormatting sqref="G188:G190">
    <cfRule type="cellIs" priority="1" dxfId="0" operator="equal" stopIfTrue="1">
      <formula>"Reemplace este texto por el nombre de la actividad/cargo"</formula>
    </cfRule>
  </conditionalFormatting>
  <dataValidations count="10">
    <dataValidation type="list" allowBlank="1" showInputMessage="1" showErrorMessage="1" sqref="D221 D99 D68:D72 D177:D180 D114:D117 D209:D213 D198:D201 D137:D141 D160:D162 D89:D91">
      <formula1>unidad</formula1>
    </dataValidation>
    <dataValidation type="list" allowBlank="1" showInputMessage="1" showErrorMessage="1" sqref="D188:D190 D137:D141 D125:D129 D149:D152 D117 D114 D160:D162 D79:D81">
      <formula1>unidia</formula1>
    </dataValidation>
    <dataValidation type="list" allowBlank="1" showInputMessage="1" showErrorMessage="1" sqref="B125:B129 B188:B190 B79:B81">
      <formula1>cargo</formula1>
    </dataValidation>
    <dataValidation type="whole" operator="greaterThan" allowBlank="1" showInputMessage="1" showErrorMessage="1" sqref="C6:D6">
      <formula1>0</formula1>
    </dataValidation>
    <dataValidation type="list" allowBlank="1" showInputMessage="1" showErrorMessage="1" sqref="C12:D14">
      <formula1>pais</formula1>
    </dataValidation>
    <dataValidation type="list" allowBlank="1" showInputMessage="1" showErrorMessage="1" sqref="C17:D17">
      <formula1>color</formula1>
    </dataValidation>
    <dataValidation type="list" allowBlank="1" showInputMessage="1" showErrorMessage="1" sqref="C19 C18:D18">
      <formula1>formato</formula1>
    </dataValidation>
    <dataValidation type="list" allowBlank="1" showInputMessage="1" showErrorMessage="1" sqref="C20">
      <formula1>guion</formula1>
    </dataValidation>
    <dataValidation type="list" allowBlank="1" showInputMessage="1" showErrorMessage="1" sqref="C21">
      <formula1>sino</formula1>
    </dataValidation>
    <dataValidation type="whole" operator="greaterThanOrEqual" allowBlank="1" showInputMessage="1" showErrorMessage="1" sqref="C22">
      <formula1>0</formula1>
    </dataValidation>
  </dataValidations>
  <printOptions/>
  <pageMargins left="0.75" right="0.75" top="1" bottom="1"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E256"/>
  <sheetViews>
    <sheetView zoomScalePageLayoutView="0" workbookViewId="0" topLeftCell="A1">
      <selection activeCell="J13" sqref="J13"/>
    </sheetView>
  </sheetViews>
  <sheetFormatPr defaultColWidth="11.421875" defaultRowHeight="12.75"/>
  <cols>
    <col min="2" max="2" width="14.57421875" style="0" bestFit="1" customWidth="1"/>
    <col min="7" max="7" width="50.57421875" style="0" bestFit="1" customWidth="1"/>
    <col min="8" max="8" width="26.57421875" style="0" bestFit="1" customWidth="1"/>
    <col min="9" max="9" width="14.28125" style="0" bestFit="1" customWidth="1"/>
  </cols>
  <sheetData>
    <row r="1" spans="1:31" ht="12.75">
      <c r="A1" t="s">
        <v>60</v>
      </c>
      <c r="B1" t="s">
        <v>64</v>
      </c>
      <c r="C1" t="s">
        <v>88</v>
      </c>
      <c r="D1" t="s">
        <v>74</v>
      </c>
      <c r="E1" t="s">
        <v>79</v>
      </c>
      <c r="F1" t="s">
        <v>80</v>
      </c>
      <c r="G1" t="s">
        <v>57</v>
      </c>
      <c r="H1" t="s">
        <v>51</v>
      </c>
      <c r="I1" t="s">
        <v>51</v>
      </c>
      <c r="AB1" t="s">
        <v>381</v>
      </c>
      <c r="AC1" t="s">
        <v>382</v>
      </c>
      <c r="AD1" t="s">
        <v>383</v>
      </c>
      <c r="AE1" t="s">
        <v>384</v>
      </c>
    </row>
    <row r="2" spans="1:31" ht="12.75">
      <c r="A2" t="s">
        <v>61</v>
      </c>
      <c r="B2" t="s">
        <v>65</v>
      </c>
      <c r="D2" t="s">
        <v>75</v>
      </c>
      <c r="E2" t="s">
        <v>83</v>
      </c>
      <c r="F2" t="s">
        <v>81</v>
      </c>
      <c r="G2" t="s">
        <v>58</v>
      </c>
      <c r="H2" t="s">
        <v>55</v>
      </c>
      <c r="I2" t="s">
        <v>391</v>
      </c>
      <c r="AB2" t="str">
        <f>Presupuesto!F13</f>
        <v>Promoción y distribución</v>
      </c>
      <c r="AC2" s="1">
        <f>Presupuesto!E231</f>
        <v>43101</v>
      </c>
      <c r="AD2" s="4">
        <f>AE2-AC2+1</f>
        <v>365</v>
      </c>
      <c r="AE2" s="1">
        <f>Presupuesto!G231</f>
        <v>43465</v>
      </c>
    </row>
    <row r="3" spans="1:31" ht="12.75">
      <c r="A3" t="s">
        <v>62</v>
      </c>
      <c r="B3" t="s">
        <v>66</v>
      </c>
      <c r="C3" t="s">
        <v>67</v>
      </c>
      <c r="D3" t="s">
        <v>76</v>
      </c>
      <c r="E3" t="s">
        <v>84</v>
      </c>
      <c r="F3" t="s">
        <v>82</v>
      </c>
      <c r="H3" t="s">
        <v>52</v>
      </c>
      <c r="I3" t="s">
        <v>87</v>
      </c>
      <c r="AB3" t="str">
        <f>Presupuesto!F12</f>
        <v>Post-producción</v>
      </c>
      <c r="AC3" s="1">
        <f>Presupuesto!E172</f>
        <v>43161</v>
      </c>
      <c r="AD3" s="4">
        <f>AE3-AC3+1</f>
        <v>305</v>
      </c>
      <c r="AE3" s="1">
        <f>Presupuesto!G172</f>
        <v>43465</v>
      </c>
    </row>
    <row r="4" spans="1:31" ht="12.75">
      <c r="A4" t="s">
        <v>63</v>
      </c>
      <c r="C4" t="s">
        <v>68</v>
      </c>
      <c r="D4" t="s">
        <v>77</v>
      </c>
      <c r="G4" s="3" t="s">
        <v>352</v>
      </c>
      <c r="H4" t="s">
        <v>53</v>
      </c>
      <c r="I4" t="s">
        <v>52</v>
      </c>
      <c r="AB4" t="str">
        <f>Presupuesto!F11</f>
        <v>Producción (Rodaje)</v>
      </c>
      <c r="AC4" s="1">
        <f>Presupuesto!E109</f>
        <v>42736</v>
      </c>
      <c r="AD4" s="4">
        <f>AE4-AC4+1</f>
        <v>60</v>
      </c>
      <c r="AE4" s="1">
        <f>Presupuesto!G109</f>
        <v>42795</v>
      </c>
    </row>
    <row r="5" spans="3:31" ht="12.75">
      <c r="C5" t="s">
        <v>69</v>
      </c>
      <c r="D5" t="s">
        <v>78</v>
      </c>
      <c r="G5" t="s">
        <v>353</v>
      </c>
      <c r="H5" t="s">
        <v>54</v>
      </c>
      <c r="AB5" t="str">
        <f>Presupuesto!F10</f>
        <v>Pre-producción</v>
      </c>
      <c r="AC5" s="1">
        <f>Presupuesto!E63</f>
        <v>42795</v>
      </c>
      <c r="AD5" s="4">
        <f>AE5-AC5+1</f>
        <v>276</v>
      </c>
      <c r="AE5" s="1">
        <f>Presupuesto!G63</f>
        <v>43070</v>
      </c>
    </row>
    <row r="6" spans="3:31" ht="12.75">
      <c r="C6" t="s">
        <v>70</v>
      </c>
      <c r="G6" t="s">
        <v>354</v>
      </c>
      <c r="AB6" t="str">
        <f>Presupuesto!F9</f>
        <v>Desarrollo</v>
      </c>
      <c r="AC6" s="1">
        <f>Presupuesto!E48</f>
        <v>41640</v>
      </c>
      <c r="AD6" s="4">
        <f>AE6-AC6+1</f>
        <v>366</v>
      </c>
      <c r="AE6" s="1">
        <f>Presupuesto!G48</f>
        <v>42005</v>
      </c>
    </row>
    <row r="7" spans="3:7" ht="12.75">
      <c r="C7" t="s">
        <v>390</v>
      </c>
      <c r="G7" t="s">
        <v>355</v>
      </c>
    </row>
    <row r="8" spans="3:7" ht="12.75">
      <c r="C8" t="s">
        <v>71</v>
      </c>
      <c r="G8" t="s">
        <v>356</v>
      </c>
    </row>
    <row r="9" ht="12.75">
      <c r="C9" s="2" t="s">
        <v>72</v>
      </c>
    </row>
    <row r="10" spans="3:7" ht="12.75">
      <c r="C10" t="s">
        <v>73</v>
      </c>
      <c r="G10" t="s">
        <v>357</v>
      </c>
    </row>
    <row r="11" ht="12.75">
      <c r="C11" t="s">
        <v>106</v>
      </c>
    </row>
    <row r="12" spans="3:7" ht="12.75">
      <c r="C12" t="s">
        <v>107</v>
      </c>
      <c r="G12" t="s">
        <v>8</v>
      </c>
    </row>
    <row r="13" spans="3:7" ht="12.75">
      <c r="C13" t="s">
        <v>108</v>
      </c>
      <c r="G13" t="s">
        <v>358</v>
      </c>
    </row>
    <row r="14" spans="3:7" ht="12.75">
      <c r="C14" t="s">
        <v>109</v>
      </c>
      <c r="G14" t="s">
        <v>359</v>
      </c>
    </row>
    <row r="15" ht="12.75">
      <c r="C15" t="s">
        <v>110</v>
      </c>
    </row>
    <row r="16" spans="3:7" ht="12.75">
      <c r="C16" t="s">
        <v>111</v>
      </c>
      <c r="G16" t="s">
        <v>360</v>
      </c>
    </row>
    <row r="17" spans="3:7" ht="12.75">
      <c r="C17" t="s">
        <v>112</v>
      </c>
      <c r="G17" t="s">
        <v>361</v>
      </c>
    </row>
    <row r="18" spans="3:7" ht="12.75">
      <c r="C18" t="s">
        <v>113</v>
      </c>
      <c r="G18" t="s">
        <v>362</v>
      </c>
    </row>
    <row r="19" ht="12.75">
      <c r="C19" t="s">
        <v>114</v>
      </c>
    </row>
    <row r="20" spans="3:7" ht="12.75">
      <c r="C20" t="s">
        <v>115</v>
      </c>
      <c r="G20" t="s">
        <v>363</v>
      </c>
    </row>
    <row r="21" spans="3:7" ht="12.75">
      <c r="C21" t="s">
        <v>116</v>
      </c>
      <c r="G21" t="s">
        <v>364</v>
      </c>
    </row>
    <row r="22" ht="12.75">
      <c r="C22" t="s">
        <v>117</v>
      </c>
    </row>
    <row r="23" spans="3:7" ht="12.75">
      <c r="C23" t="s">
        <v>118</v>
      </c>
      <c r="G23" t="s">
        <v>365</v>
      </c>
    </row>
    <row r="24" spans="3:7" ht="12.75">
      <c r="C24" t="s">
        <v>119</v>
      </c>
      <c r="G24" t="s">
        <v>366</v>
      </c>
    </row>
    <row r="25" ht="12.75">
      <c r="C25" t="s">
        <v>120</v>
      </c>
    </row>
    <row r="26" spans="3:7" ht="12.75">
      <c r="C26" t="s">
        <v>121</v>
      </c>
      <c r="G26" t="s">
        <v>367</v>
      </c>
    </row>
    <row r="27" spans="3:7" ht="12.75">
      <c r="C27" t="s">
        <v>122</v>
      </c>
      <c r="G27" t="s">
        <v>368</v>
      </c>
    </row>
    <row r="28" ht="12.75">
      <c r="C28" t="s">
        <v>123</v>
      </c>
    </row>
    <row r="29" spans="3:7" ht="12.75">
      <c r="C29" t="s">
        <v>124</v>
      </c>
      <c r="G29" t="s">
        <v>369</v>
      </c>
    </row>
    <row r="30" spans="3:7" ht="12.75">
      <c r="C30" t="s">
        <v>125</v>
      </c>
      <c r="G30" t="s">
        <v>370</v>
      </c>
    </row>
    <row r="31" ht="12.75">
      <c r="C31" t="s">
        <v>126</v>
      </c>
    </row>
    <row r="32" spans="3:7" ht="12.75">
      <c r="C32" t="s">
        <v>127</v>
      </c>
      <c r="G32" t="s">
        <v>371</v>
      </c>
    </row>
    <row r="33" spans="3:7" ht="12.75">
      <c r="C33" t="s">
        <v>128</v>
      </c>
      <c r="G33" t="s">
        <v>372</v>
      </c>
    </row>
    <row r="34" ht="12.75">
      <c r="C34" t="s">
        <v>129</v>
      </c>
    </row>
    <row r="35" spans="3:7" ht="12.75">
      <c r="C35" t="s">
        <v>130</v>
      </c>
      <c r="G35" t="s">
        <v>373</v>
      </c>
    </row>
    <row r="36" ht="12.75">
      <c r="C36" t="s">
        <v>131</v>
      </c>
    </row>
    <row r="37" ht="12.75">
      <c r="C37" t="s">
        <v>132</v>
      </c>
    </row>
    <row r="38" ht="12.75">
      <c r="C38" t="s">
        <v>133</v>
      </c>
    </row>
    <row r="39" ht="12.75">
      <c r="C39" t="s">
        <v>134</v>
      </c>
    </row>
    <row r="40" ht="12.75">
      <c r="C40" t="s">
        <v>135</v>
      </c>
    </row>
    <row r="41" ht="12.75">
      <c r="C41" t="s">
        <v>136</v>
      </c>
    </row>
    <row r="42" ht="12.75">
      <c r="C42" t="s">
        <v>137</v>
      </c>
    </row>
    <row r="43" ht="12.75">
      <c r="C43" t="s">
        <v>138</v>
      </c>
    </row>
    <row r="44" ht="12.75">
      <c r="C44" t="s">
        <v>139</v>
      </c>
    </row>
    <row r="45" ht="12.75">
      <c r="C45" t="s">
        <v>140</v>
      </c>
    </row>
    <row r="46" ht="12.75">
      <c r="C46" t="s">
        <v>141</v>
      </c>
    </row>
    <row r="47" ht="12.75">
      <c r="C47" t="s">
        <v>142</v>
      </c>
    </row>
    <row r="48" ht="12.75">
      <c r="C48" t="s">
        <v>143</v>
      </c>
    </row>
    <row r="49" ht="12.75">
      <c r="C49" t="s">
        <v>144</v>
      </c>
    </row>
    <row r="50" ht="12.75">
      <c r="C50" t="s">
        <v>145</v>
      </c>
    </row>
    <row r="51" ht="12.75">
      <c r="C51" t="s">
        <v>146</v>
      </c>
    </row>
    <row r="52" ht="12.75">
      <c r="C52" t="s">
        <v>147</v>
      </c>
    </row>
    <row r="53" ht="12.75">
      <c r="C53" t="s">
        <v>148</v>
      </c>
    </row>
    <row r="54" ht="12.75">
      <c r="C54" t="s">
        <v>149</v>
      </c>
    </row>
    <row r="55" ht="12.75">
      <c r="C55" t="s">
        <v>150</v>
      </c>
    </row>
    <row r="56" ht="12.75">
      <c r="C56" t="s">
        <v>151</v>
      </c>
    </row>
    <row r="57" ht="12.75">
      <c r="C57" t="s">
        <v>152</v>
      </c>
    </row>
    <row r="58" ht="12.75">
      <c r="C58" t="s">
        <v>153</v>
      </c>
    </row>
    <row r="59" ht="12.75">
      <c r="C59" t="s">
        <v>154</v>
      </c>
    </row>
    <row r="60" ht="12.75">
      <c r="C60" t="s">
        <v>155</v>
      </c>
    </row>
    <row r="61" ht="12.75">
      <c r="C61" t="s">
        <v>156</v>
      </c>
    </row>
    <row r="62" ht="12.75">
      <c r="C62" t="s">
        <v>157</v>
      </c>
    </row>
    <row r="63" ht="12.75">
      <c r="C63" t="s">
        <v>158</v>
      </c>
    </row>
    <row r="64" ht="12.75">
      <c r="C64" t="s">
        <v>159</v>
      </c>
    </row>
    <row r="65" ht="12.75">
      <c r="C65" t="s">
        <v>160</v>
      </c>
    </row>
    <row r="66" ht="12.75">
      <c r="C66" t="s">
        <v>161</v>
      </c>
    </row>
    <row r="67" ht="12.75">
      <c r="C67" t="s">
        <v>162</v>
      </c>
    </row>
    <row r="68" ht="12.75">
      <c r="C68" t="s">
        <v>163</v>
      </c>
    </row>
    <row r="69" ht="12.75">
      <c r="C69" t="s">
        <v>164</v>
      </c>
    </row>
    <row r="70" ht="12.75">
      <c r="C70" t="s">
        <v>165</v>
      </c>
    </row>
    <row r="71" ht="12.75">
      <c r="C71" t="s">
        <v>166</v>
      </c>
    </row>
    <row r="72" ht="12.75">
      <c r="C72" t="s">
        <v>167</v>
      </c>
    </row>
    <row r="73" ht="12.75">
      <c r="C73" t="s">
        <v>168</v>
      </c>
    </row>
    <row r="74" ht="12.75">
      <c r="C74" t="s">
        <v>169</v>
      </c>
    </row>
    <row r="75" ht="12.75">
      <c r="C75" t="s">
        <v>170</v>
      </c>
    </row>
    <row r="76" ht="12.75">
      <c r="C76" t="s">
        <v>171</v>
      </c>
    </row>
    <row r="77" ht="12.75">
      <c r="C77" t="s">
        <v>172</v>
      </c>
    </row>
    <row r="78" ht="12.75">
      <c r="C78" t="s">
        <v>173</v>
      </c>
    </row>
    <row r="79" ht="12.75">
      <c r="C79" t="s">
        <v>174</v>
      </c>
    </row>
    <row r="80" ht="12.75">
      <c r="C80" t="s">
        <v>175</v>
      </c>
    </row>
    <row r="81" ht="12.75">
      <c r="C81" t="s">
        <v>176</v>
      </c>
    </row>
    <row r="82" ht="12.75">
      <c r="C82" t="s">
        <v>177</v>
      </c>
    </row>
    <row r="83" ht="12.75">
      <c r="C83" t="s">
        <v>178</v>
      </c>
    </row>
    <row r="84" ht="12.75">
      <c r="C84" t="s">
        <v>179</v>
      </c>
    </row>
    <row r="85" ht="12.75">
      <c r="C85" t="s">
        <v>180</v>
      </c>
    </row>
    <row r="86" ht="12.75">
      <c r="C86" t="s">
        <v>181</v>
      </c>
    </row>
    <row r="87" ht="12.75">
      <c r="C87" t="s">
        <v>182</v>
      </c>
    </row>
    <row r="88" ht="12.75">
      <c r="C88" t="s">
        <v>183</v>
      </c>
    </row>
    <row r="89" ht="12.75">
      <c r="C89" t="s">
        <v>184</v>
      </c>
    </row>
    <row r="90" ht="12.75">
      <c r="C90" t="s">
        <v>185</v>
      </c>
    </row>
    <row r="91" ht="12.75">
      <c r="C91" t="s">
        <v>186</v>
      </c>
    </row>
    <row r="92" ht="12.75">
      <c r="C92" t="s">
        <v>187</v>
      </c>
    </row>
    <row r="93" ht="12.75">
      <c r="C93" t="s">
        <v>188</v>
      </c>
    </row>
    <row r="94" ht="12.75">
      <c r="C94" t="s">
        <v>189</v>
      </c>
    </row>
    <row r="95" ht="12.75">
      <c r="C95" t="s">
        <v>190</v>
      </c>
    </row>
    <row r="96" ht="12.75">
      <c r="C96" t="s">
        <v>191</v>
      </c>
    </row>
    <row r="97" ht="12.75">
      <c r="C97" t="s">
        <v>192</v>
      </c>
    </row>
    <row r="98" ht="12.75">
      <c r="C98" t="s">
        <v>193</v>
      </c>
    </row>
    <row r="99" ht="12.75">
      <c r="C99" t="s">
        <v>194</v>
      </c>
    </row>
    <row r="100" ht="12.75">
      <c r="C100" t="s">
        <v>195</v>
      </c>
    </row>
    <row r="101" ht="12.75">
      <c r="C101" t="s">
        <v>196</v>
      </c>
    </row>
    <row r="102" ht="12.75">
      <c r="C102" t="s">
        <v>197</v>
      </c>
    </row>
    <row r="103" ht="12.75">
      <c r="C103" t="s">
        <v>198</v>
      </c>
    </row>
    <row r="104" ht="12.75">
      <c r="C104" t="s">
        <v>199</v>
      </c>
    </row>
    <row r="105" ht="12.75">
      <c r="C105" t="s">
        <v>200</v>
      </c>
    </row>
    <row r="106" ht="12.75">
      <c r="C106" t="s">
        <v>201</v>
      </c>
    </row>
    <row r="107" ht="12.75">
      <c r="C107" t="s">
        <v>202</v>
      </c>
    </row>
    <row r="108" ht="12.75">
      <c r="C108" t="s">
        <v>203</v>
      </c>
    </row>
    <row r="109" ht="12.75">
      <c r="C109" t="s">
        <v>204</v>
      </c>
    </row>
    <row r="110" ht="12.75">
      <c r="C110" t="s">
        <v>205</v>
      </c>
    </row>
    <row r="111" ht="12.75">
      <c r="C111" t="s">
        <v>206</v>
      </c>
    </row>
    <row r="112" ht="12.75">
      <c r="C112" t="s">
        <v>207</v>
      </c>
    </row>
    <row r="113" ht="12.75">
      <c r="C113" t="s">
        <v>208</v>
      </c>
    </row>
    <row r="114" ht="12.75">
      <c r="C114" t="s">
        <v>209</v>
      </c>
    </row>
    <row r="115" ht="12.75">
      <c r="C115" t="s">
        <v>210</v>
      </c>
    </row>
    <row r="116" ht="12.75">
      <c r="C116" t="s">
        <v>211</v>
      </c>
    </row>
    <row r="117" ht="12.75">
      <c r="C117" t="s">
        <v>212</v>
      </c>
    </row>
    <row r="118" ht="12.75">
      <c r="C118" t="s">
        <v>213</v>
      </c>
    </row>
    <row r="119" ht="12.75">
      <c r="C119" t="s">
        <v>214</v>
      </c>
    </row>
    <row r="120" ht="12.75">
      <c r="C120" t="s">
        <v>215</v>
      </c>
    </row>
    <row r="121" ht="12.75">
      <c r="C121" t="s">
        <v>216</v>
      </c>
    </row>
    <row r="122" ht="12.75">
      <c r="C122" t="s">
        <v>217</v>
      </c>
    </row>
    <row r="123" ht="12.75">
      <c r="C123" t="s">
        <v>218</v>
      </c>
    </row>
    <row r="124" ht="12.75">
      <c r="C124" t="s">
        <v>219</v>
      </c>
    </row>
    <row r="125" ht="12.75">
      <c r="C125" t="s">
        <v>220</v>
      </c>
    </row>
    <row r="126" ht="12.75">
      <c r="C126" t="s">
        <v>221</v>
      </c>
    </row>
    <row r="127" ht="12.75">
      <c r="C127" t="s">
        <v>222</v>
      </c>
    </row>
    <row r="128" ht="12.75">
      <c r="C128" t="s">
        <v>223</v>
      </c>
    </row>
    <row r="129" ht="12.75">
      <c r="C129" t="s">
        <v>224</v>
      </c>
    </row>
    <row r="130" ht="12.75">
      <c r="C130" t="s">
        <v>225</v>
      </c>
    </row>
    <row r="131" ht="12.75">
      <c r="C131" t="s">
        <v>226</v>
      </c>
    </row>
    <row r="132" ht="12.75">
      <c r="C132" t="s">
        <v>227</v>
      </c>
    </row>
    <row r="133" ht="12.75">
      <c r="C133" t="s">
        <v>228</v>
      </c>
    </row>
    <row r="134" ht="12.75">
      <c r="C134" t="s">
        <v>229</v>
      </c>
    </row>
    <row r="135" ht="12.75">
      <c r="C135" t="s">
        <v>230</v>
      </c>
    </row>
    <row r="136" ht="12.75">
      <c r="C136" t="s">
        <v>231</v>
      </c>
    </row>
    <row r="137" ht="12.75">
      <c r="C137" t="s">
        <v>232</v>
      </c>
    </row>
    <row r="138" ht="12.75">
      <c r="C138" t="s">
        <v>233</v>
      </c>
    </row>
    <row r="139" ht="12.75">
      <c r="C139" t="s">
        <v>234</v>
      </c>
    </row>
    <row r="140" ht="12.75">
      <c r="C140" t="s">
        <v>235</v>
      </c>
    </row>
    <row r="141" ht="12.75">
      <c r="C141" t="s">
        <v>236</v>
      </c>
    </row>
    <row r="142" ht="12.75">
      <c r="C142" t="s">
        <v>237</v>
      </c>
    </row>
    <row r="143" ht="12.75">
      <c r="C143" t="s">
        <v>238</v>
      </c>
    </row>
    <row r="144" ht="12.75">
      <c r="C144" t="s">
        <v>239</v>
      </c>
    </row>
    <row r="145" ht="12.75">
      <c r="C145" t="s">
        <v>240</v>
      </c>
    </row>
    <row r="146" ht="12.75">
      <c r="C146" t="s">
        <v>241</v>
      </c>
    </row>
    <row r="147" ht="12.75">
      <c r="C147" t="s">
        <v>242</v>
      </c>
    </row>
    <row r="148" ht="12.75">
      <c r="C148" t="s">
        <v>243</v>
      </c>
    </row>
    <row r="149" ht="12.75">
      <c r="C149" t="s">
        <v>244</v>
      </c>
    </row>
    <row r="150" ht="12.75">
      <c r="C150" t="s">
        <v>245</v>
      </c>
    </row>
    <row r="151" ht="12.75">
      <c r="C151" t="s">
        <v>246</v>
      </c>
    </row>
    <row r="152" ht="12.75">
      <c r="C152" t="s">
        <v>247</v>
      </c>
    </row>
    <row r="153" ht="12.75">
      <c r="C153" t="s">
        <v>248</v>
      </c>
    </row>
    <row r="154" ht="12.75">
      <c r="C154" t="s">
        <v>249</v>
      </c>
    </row>
    <row r="155" ht="12.75">
      <c r="C155" t="s">
        <v>250</v>
      </c>
    </row>
    <row r="156" ht="12.75">
      <c r="C156" t="s">
        <v>251</v>
      </c>
    </row>
    <row r="157" ht="12.75">
      <c r="C157" t="s">
        <v>252</v>
      </c>
    </row>
    <row r="158" ht="12.75">
      <c r="C158" t="s">
        <v>253</v>
      </c>
    </row>
    <row r="159" ht="12.75">
      <c r="C159" t="s">
        <v>254</v>
      </c>
    </row>
    <row r="160" ht="12.75">
      <c r="C160" t="s">
        <v>255</v>
      </c>
    </row>
    <row r="161" ht="12.75">
      <c r="C161" t="s">
        <v>256</v>
      </c>
    </row>
    <row r="162" ht="12.75">
      <c r="C162" t="s">
        <v>257</v>
      </c>
    </row>
    <row r="163" ht="12.75">
      <c r="C163" t="s">
        <v>258</v>
      </c>
    </row>
    <row r="164" ht="12.75">
      <c r="C164" t="s">
        <v>259</v>
      </c>
    </row>
    <row r="165" ht="12.75">
      <c r="C165" t="s">
        <v>260</v>
      </c>
    </row>
    <row r="166" ht="12.75">
      <c r="C166" t="s">
        <v>261</v>
      </c>
    </row>
    <row r="167" ht="12.75">
      <c r="C167" t="s">
        <v>262</v>
      </c>
    </row>
    <row r="168" ht="12.75">
      <c r="C168" t="s">
        <v>263</v>
      </c>
    </row>
    <row r="169" ht="12.75">
      <c r="C169" t="s">
        <v>264</v>
      </c>
    </row>
    <row r="170" ht="12.75">
      <c r="C170" t="s">
        <v>265</v>
      </c>
    </row>
    <row r="171" ht="12.75">
      <c r="C171" t="s">
        <v>266</v>
      </c>
    </row>
    <row r="172" ht="12.75">
      <c r="C172" t="s">
        <v>267</v>
      </c>
    </row>
    <row r="173" ht="12.75">
      <c r="C173" t="s">
        <v>268</v>
      </c>
    </row>
    <row r="174" ht="12.75">
      <c r="C174" t="s">
        <v>269</v>
      </c>
    </row>
    <row r="175" ht="12.75">
      <c r="C175" t="s">
        <v>270</v>
      </c>
    </row>
    <row r="176" ht="12.75">
      <c r="C176" t="s">
        <v>271</v>
      </c>
    </row>
    <row r="177" ht="12.75">
      <c r="C177" t="s">
        <v>272</v>
      </c>
    </row>
    <row r="178" ht="12.75">
      <c r="C178" t="s">
        <v>273</v>
      </c>
    </row>
    <row r="179" ht="12.75">
      <c r="C179" t="s">
        <v>274</v>
      </c>
    </row>
    <row r="180" ht="12.75">
      <c r="C180" t="s">
        <v>275</v>
      </c>
    </row>
    <row r="181" ht="12.75">
      <c r="C181" t="s">
        <v>276</v>
      </c>
    </row>
    <row r="182" ht="12.75">
      <c r="C182" t="s">
        <v>277</v>
      </c>
    </row>
    <row r="183" ht="12.75">
      <c r="C183" t="s">
        <v>278</v>
      </c>
    </row>
    <row r="184" ht="12.75">
      <c r="C184" t="s">
        <v>279</v>
      </c>
    </row>
    <row r="185" ht="12.75">
      <c r="C185" t="s">
        <v>280</v>
      </c>
    </row>
    <row r="186" ht="12.75">
      <c r="C186" t="s">
        <v>281</v>
      </c>
    </row>
    <row r="187" ht="12.75">
      <c r="C187" t="s">
        <v>282</v>
      </c>
    </row>
    <row r="188" ht="12.75">
      <c r="C188" t="s">
        <v>283</v>
      </c>
    </row>
    <row r="189" ht="12.75">
      <c r="C189" t="s">
        <v>284</v>
      </c>
    </row>
    <row r="190" ht="12.75">
      <c r="C190" t="s">
        <v>285</v>
      </c>
    </row>
    <row r="191" ht="12.75">
      <c r="C191" t="s">
        <v>286</v>
      </c>
    </row>
    <row r="192" ht="12.75">
      <c r="C192" t="s">
        <v>287</v>
      </c>
    </row>
    <row r="193" ht="12.75">
      <c r="C193" t="s">
        <v>288</v>
      </c>
    </row>
    <row r="194" ht="12.75">
      <c r="C194" t="s">
        <v>289</v>
      </c>
    </row>
    <row r="195" ht="12.75">
      <c r="C195" t="s">
        <v>290</v>
      </c>
    </row>
    <row r="196" ht="12.75">
      <c r="C196" t="s">
        <v>291</v>
      </c>
    </row>
    <row r="197" ht="12.75">
      <c r="C197" t="s">
        <v>292</v>
      </c>
    </row>
    <row r="198" ht="12.75">
      <c r="C198" t="s">
        <v>293</v>
      </c>
    </row>
    <row r="199" ht="12.75">
      <c r="C199" t="s">
        <v>294</v>
      </c>
    </row>
    <row r="200" ht="12.75">
      <c r="C200" t="s">
        <v>295</v>
      </c>
    </row>
    <row r="201" ht="12.75">
      <c r="C201" t="s">
        <v>296</v>
      </c>
    </row>
    <row r="202" ht="12.75">
      <c r="C202" t="s">
        <v>297</v>
      </c>
    </row>
    <row r="203" ht="12.75">
      <c r="C203" t="s">
        <v>298</v>
      </c>
    </row>
    <row r="204" ht="12.75">
      <c r="C204" t="s">
        <v>299</v>
      </c>
    </row>
    <row r="205" ht="12.75">
      <c r="C205" t="s">
        <v>300</v>
      </c>
    </row>
    <row r="206" ht="12.75">
      <c r="C206" t="s">
        <v>301</v>
      </c>
    </row>
    <row r="207" ht="12.75">
      <c r="C207" t="s">
        <v>302</v>
      </c>
    </row>
    <row r="208" ht="12.75">
      <c r="C208" t="s">
        <v>303</v>
      </c>
    </row>
    <row r="209" ht="12.75">
      <c r="C209" t="s">
        <v>304</v>
      </c>
    </row>
    <row r="210" ht="12.75">
      <c r="C210" t="s">
        <v>305</v>
      </c>
    </row>
    <row r="211" ht="12.75">
      <c r="C211" t="s">
        <v>306</v>
      </c>
    </row>
    <row r="212" ht="12.75">
      <c r="C212" t="s">
        <v>307</v>
      </c>
    </row>
    <row r="213" ht="12.75">
      <c r="C213" t="s">
        <v>308</v>
      </c>
    </row>
    <row r="214" ht="12.75">
      <c r="C214" t="s">
        <v>309</v>
      </c>
    </row>
    <row r="215" ht="12.75">
      <c r="C215" t="s">
        <v>310</v>
      </c>
    </row>
    <row r="216" ht="12.75">
      <c r="C216" t="s">
        <v>311</v>
      </c>
    </row>
    <row r="217" ht="12.75">
      <c r="C217" t="s">
        <v>312</v>
      </c>
    </row>
    <row r="218" ht="12.75">
      <c r="C218" t="s">
        <v>313</v>
      </c>
    </row>
    <row r="219" ht="12.75">
      <c r="C219" t="s">
        <v>314</v>
      </c>
    </row>
    <row r="220" ht="12.75">
      <c r="C220" t="s">
        <v>315</v>
      </c>
    </row>
    <row r="221" ht="12.75">
      <c r="C221" t="s">
        <v>316</v>
      </c>
    </row>
    <row r="222" ht="12.75">
      <c r="C222" t="s">
        <v>317</v>
      </c>
    </row>
    <row r="223" ht="12.75">
      <c r="C223" t="s">
        <v>318</v>
      </c>
    </row>
    <row r="224" ht="12.75">
      <c r="C224" t="s">
        <v>319</v>
      </c>
    </row>
    <row r="225" ht="12.75">
      <c r="C225" t="s">
        <v>320</v>
      </c>
    </row>
    <row r="226" ht="12.75">
      <c r="C226" t="s">
        <v>321</v>
      </c>
    </row>
    <row r="227" ht="12.75">
      <c r="C227" t="s">
        <v>322</v>
      </c>
    </row>
    <row r="228" ht="12.75">
      <c r="C228" t="s">
        <v>323</v>
      </c>
    </row>
    <row r="229" ht="12.75">
      <c r="C229" t="s">
        <v>324</v>
      </c>
    </row>
    <row r="230" ht="12.75">
      <c r="C230" t="s">
        <v>325</v>
      </c>
    </row>
    <row r="231" ht="12.75">
      <c r="C231" t="s">
        <v>326</v>
      </c>
    </row>
    <row r="232" ht="12.75">
      <c r="C232" t="s">
        <v>327</v>
      </c>
    </row>
    <row r="233" ht="12.75">
      <c r="C233" t="s">
        <v>328</v>
      </c>
    </row>
    <row r="234" ht="12.75">
      <c r="C234" t="s">
        <v>329</v>
      </c>
    </row>
    <row r="235" ht="12.75">
      <c r="C235" t="s">
        <v>330</v>
      </c>
    </row>
    <row r="236" ht="12.75">
      <c r="C236" t="s">
        <v>331</v>
      </c>
    </row>
    <row r="237" ht="12.75">
      <c r="C237" t="s">
        <v>332</v>
      </c>
    </row>
    <row r="238" ht="12.75">
      <c r="C238" t="s">
        <v>333</v>
      </c>
    </row>
    <row r="239" ht="12.75">
      <c r="C239" t="s">
        <v>334</v>
      </c>
    </row>
    <row r="240" ht="12.75">
      <c r="C240" t="s">
        <v>335</v>
      </c>
    </row>
    <row r="241" ht="12.75">
      <c r="C241" t="s">
        <v>336</v>
      </c>
    </row>
    <row r="242" ht="12.75">
      <c r="C242" t="s">
        <v>337</v>
      </c>
    </row>
    <row r="243" ht="12.75">
      <c r="C243" t="s">
        <v>338</v>
      </c>
    </row>
    <row r="244" ht="12.75">
      <c r="C244" t="s">
        <v>339</v>
      </c>
    </row>
    <row r="245" ht="12.75">
      <c r="C245" t="s">
        <v>340</v>
      </c>
    </row>
    <row r="246" ht="12.75">
      <c r="C246" t="s">
        <v>341</v>
      </c>
    </row>
    <row r="247" ht="12.75">
      <c r="C247" t="s">
        <v>342</v>
      </c>
    </row>
    <row r="248" ht="12.75">
      <c r="C248" t="s">
        <v>343</v>
      </c>
    </row>
    <row r="249" ht="12.75">
      <c r="C249" t="s">
        <v>344</v>
      </c>
    </row>
    <row r="250" ht="12.75">
      <c r="C250" t="s">
        <v>345</v>
      </c>
    </row>
    <row r="251" ht="12.75">
      <c r="C251" t="s">
        <v>346</v>
      </c>
    </row>
    <row r="252" ht="12.75">
      <c r="C252" t="s">
        <v>347</v>
      </c>
    </row>
    <row r="253" ht="12.75">
      <c r="C253" t="s">
        <v>348</v>
      </c>
    </row>
    <row r="254" ht="12.75">
      <c r="C254" t="s">
        <v>349</v>
      </c>
    </row>
    <row r="255" ht="12.75">
      <c r="C255" t="s">
        <v>350</v>
      </c>
    </row>
    <row r="256" ht="12.75">
      <c r="C256" t="s">
        <v>351</v>
      </c>
    </row>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Soporte</dc:creator>
  <cp:keywords/>
  <dc:description/>
  <cp:lastModifiedBy>Tania Honorato Crespo</cp:lastModifiedBy>
  <dcterms:created xsi:type="dcterms:W3CDTF">2013-08-09T17:09:21Z</dcterms:created>
  <dcterms:modified xsi:type="dcterms:W3CDTF">2016-07-15T16:27:17Z</dcterms:modified>
  <cp:category/>
  <cp:version/>
  <cp:contentType/>
  <cp:contentStatus/>
</cp:coreProperties>
</file>